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95" windowHeight="12030" activeTab="0"/>
  </bookViews>
  <sheets>
    <sheet name="LAK15_A" sheetId="1" r:id="rId1"/>
  </sheets>
  <externalReferences>
    <externalReference r:id="rId4"/>
    <externalReference r:id="rId5"/>
    <externalReference r:id="rId6"/>
    <externalReference r:id="rId7"/>
  </externalReferences>
  <definedNames>
    <definedName name="Excel_BuiltIn_Print_Titles_1" localSheetId="0">'[3]master'!#REF!</definedName>
    <definedName name="Excel_BuiltIn_Print_Titles_1">'[4]master'!#REF!</definedName>
    <definedName name="_xlnm.Print_Area" localSheetId="0">'LAK15_A'!$A$1:$J$110</definedName>
    <definedName name="_xlnm.Print_Titles" localSheetId="0">'LAK15_A'!$8:$12</definedName>
  </definedNames>
  <calcPr fullCalcOnLoad="1"/>
</workbook>
</file>

<file path=xl/sharedStrings.xml><?xml version="1.0" encoding="utf-8"?>
<sst xmlns="http://schemas.openxmlformats.org/spreadsheetml/2006/main" count="135" uniqueCount="129">
  <si>
    <t>LAPORAN ARUS KAS</t>
  </si>
  <si>
    <t>Untuk Tahun yang Berakhir 31 Desember 2015 dan 2014</t>
  </si>
  <si>
    <t>(Audited)</t>
  </si>
  <si>
    <t>Dalam Rupiah (IDR)</t>
  </si>
  <si>
    <t>NO</t>
  </si>
  <si>
    <t>URAIAN</t>
  </si>
  <si>
    <t>CALK</t>
  </si>
  <si>
    <t>1</t>
  </si>
  <si>
    <t>Arus Kas Dari Aktivitas Operasi</t>
  </si>
  <si>
    <t>4.33</t>
  </si>
  <si>
    <t>2</t>
  </si>
  <si>
    <t>Arus Masuk Kas</t>
  </si>
  <si>
    <t>3</t>
  </si>
  <si>
    <t>Pendapatan Pajak Daerah</t>
  </si>
  <si>
    <t>4</t>
  </si>
  <si>
    <t>Pendapatan Retribusi Daerah</t>
  </si>
  <si>
    <t>5</t>
  </si>
  <si>
    <t>Pendapatan Hasil Pengelolaan Kekayaan Daerah yang Dipisahkan</t>
  </si>
  <si>
    <t>6</t>
  </si>
  <si>
    <t>Lain-Lain PAD yang sah</t>
  </si>
  <si>
    <t>7</t>
  </si>
  <si>
    <t>Dana Bagi Hasil Pajak</t>
  </si>
  <si>
    <t>8</t>
  </si>
  <si>
    <t>Dana Bagi Hasil Sumber Daya Alam</t>
  </si>
  <si>
    <t>9</t>
  </si>
  <si>
    <t>Dana Alokasi Umum</t>
  </si>
  <si>
    <t>10</t>
  </si>
  <si>
    <t>Dana Alokasi Khusus</t>
  </si>
  <si>
    <t>Dana Penyesuaian</t>
  </si>
  <si>
    <t>Pendapatan Bagi Hasil Pajak</t>
  </si>
  <si>
    <t>Bantuan Keuangan</t>
  </si>
  <si>
    <t>Pendapatan Hibah</t>
  </si>
  <si>
    <t>Pendapatan Lainnya</t>
  </si>
  <si>
    <t>Arus Keluar Kas</t>
  </si>
  <si>
    <t>Belanja Pegawai</t>
  </si>
  <si>
    <t>Belanja Barang</t>
  </si>
  <si>
    <t>Bunga</t>
  </si>
  <si>
    <t>Hibah</t>
  </si>
  <si>
    <t>Bantuan Sosial</t>
  </si>
  <si>
    <t>Belanja Bantuan Keuangan</t>
  </si>
  <si>
    <t>Belanja Tak Terduga</t>
  </si>
  <si>
    <t>Transfer-Bagi Hasil Pendapatan</t>
  </si>
  <si>
    <t>Transfer-Bantuan Keuangan Desa</t>
  </si>
  <si>
    <t>Transfer-Bantuan Keuangan Lainnya</t>
  </si>
  <si>
    <t>Arus Kas dari Aktivitas Investasi</t>
  </si>
  <si>
    <t>4.34</t>
  </si>
  <si>
    <t>Penjualan Peralatan Kantor Tak terpakai</t>
  </si>
  <si>
    <t>Penjualan Alat-alat Berat Tak terpakai</t>
  </si>
  <si>
    <t>Penjualan Kendaraan Dinas Roda Dua</t>
  </si>
  <si>
    <t>Penjualan Kendaraan Dinas Roda Empat</t>
  </si>
  <si>
    <t>Pendapatan Penjualan atas Gedung dan Bangunan</t>
  </si>
  <si>
    <t>Penjualan Hasil Peternakan</t>
  </si>
  <si>
    <t>Belanja Tanah</t>
  </si>
  <si>
    <t>Belanja Peralatan dan Mesin</t>
  </si>
  <si>
    <t>Belanja Gedung dan Bangunan</t>
  </si>
  <si>
    <t>Belanja Jalan, Irigasi dan Jaringan</t>
  </si>
  <si>
    <t>Belanja Aset Tetap Lainnya</t>
  </si>
  <si>
    <t>Jumlah Arus Keluar Kas ( 39 s/d 43 )</t>
  </si>
  <si>
    <t>Arus Kas Bersih dari Aktivitas Investasi               ( 37 - 44 )</t>
  </si>
  <si>
    <t>Arus Kas dari Aktivitas Pendanaan</t>
  </si>
  <si>
    <t>4.35</t>
  </si>
  <si>
    <t>48</t>
  </si>
  <si>
    <t>Pencairan Dana Cadangan</t>
  </si>
  <si>
    <t>49</t>
  </si>
  <si>
    <t>Pengembalian Dana Pinjaman dari Lembaga lainnya/Masyarakat</t>
  </si>
  <si>
    <t>50</t>
  </si>
  <si>
    <t xml:space="preserve">Jumlah Arus Masuk Kas ( 48 s/d 49 )   </t>
  </si>
  <si>
    <t>51</t>
  </si>
  <si>
    <t>52</t>
  </si>
  <si>
    <t>Pembentukan Dana Cadangan</t>
  </si>
  <si>
    <t>53</t>
  </si>
  <si>
    <t>Penyertaan Modal Pemerintah Daerah - Investasi Permanen</t>
  </si>
  <si>
    <t>54</t>
  </si>
  <si>
    <t>Pembayaran Pokok Pinjaman DN - Pemerintah Pusat</t>
  </si>
  <si>
    <t>55</t>
  </si>
  <si>
    <t>Pemberian Pinjaman kepada Lembaga Lainnya/Masyarakat</t>
  </si>
  <si>
    <t>56</t>
  </si>
  <si>
    <t>Jumlah Arus Keluar Kas ( 52 s/d 55 )</t>
  </si>
  <si>
    <t>57</t>
  </si>
  <si>
    <t>58</t>
  </si>
  <si>
    <t>Arus Kas dari Aktivitas Transitoris</t>
  </si>
  <si>
    <t>4.36</t>
  </si>
  <si>
    <t>59</t>
  </si>
  <si>
    <t>60</t>
  </si>
  <si>
    <t>Penerimaan Sisa UP Tahun Lalu dari Bendahara Pengeluaran</t>
  </si>
  <si>
    <t>61</t>
  </si>
  <si>
    <t>Penerimaan Perhitungan Fihak Ketiga ( PFK )</t>
  </si>
  <si>
    <t>62</t>
  </si>
  <si>
    <t>Jumlah Arus Masuk Kas ( 60 s/d 61 )</t>
  </si>
  <si>
    <t>63</t>
  </si>
  <si>
    <t>64</t>
  </si>
  <si>
    <t>Sisa UP Tahun Berjalan</t>
  </si>
  <si>
    <t>65</t>
  </si>
  <si>
    <t>Pengeluaran Perhitungan Fihak Ketiga ( PFK )</t>
  </si>
  <si>
    <t>66</t>
  </si>
  <si>
    <t>Jumlah Arus Keluar Kas ( 64 s/d 65 )</t>
  </si>
  <si>
    <t>67</t>
  </si>
  <si>
    <t>Arus Kas Bersih dari Aktivitas Transitoris              ( 62 - 66 )</t>
  </si>
  <si>
    <t>68</t>
  </si>
  <si>
    <t xml:space="preserve">Kenaikan / Penurunan Kas </t>
  </si>
  <si>
    <t>69</t>
  </si>
  <si>
    <t>Saldo Awal Kas  di BUD</t>
  </si>
  <si>
    <t>70</t>
  </si>
  <si>
    <t>Saldo Akhir Kas  di BUD ( 68 + 69)</t>
  </si>
  <si>
    <t>71</t>
  </si>
  <si>
    <t>Saldo Akhir Kas di Bendahara Penerimaan</t>
  </si>
  <si>
    <t>72</t>
  </si>
  <si>
    <t>Saldo Akhir Kas di Bendahara Pengeluaran</t>
  </si>
  <si>
    <t>73</t>
  </si>
  <si>
    <t>Saldo Akhir Kas di BLUD</t>
  </si>
  <si>
    <t>74</t>
  </si>
  <si>
    <t>Saldo Akhir Kas Dana Kapitasi JKN</t>
  </si>
  <si>
    <t>Saldo Akhir Kas Dana BOS</t>
  </si>
  <si>
    <t>Saldo Akhir Kas (70 s/d 74)</t>
  </si>
  <si>
    <t>Pemalang,      Mei  2016</t>
  </si>
  <si>
    <t>Lihat Catatan atas Laporan Keuangan sebagai bagian yang tidak terpisahkan dari                                                                                                                    laporan keuangan secara keseluruhan</t>
  </si>
  <si>
    <t>kasda</t>
  </si>
  <si>
    <t>Giro</t>
  </si>
  <si>
    <t>Dep</t>
  </si>
  <si>
    <t>PERATURAN DAERAH KABUPATEN PEMALANG</t>
  </si>
  <si>
    <t>NOMOR 6 TAHUN 2016</t>
  </si>
  <si>
    <t xml:space="preserve">TENTANG PERTANGGUNGJAWABAN PELAKSANAAN PELAKSANAAN ANGGARAN PENDAPATAN DAN BELANJA DAERAH </t>
  </si>
  <si>
    <t>KABUPATEN PEMALANG TAHUN ANGGARAN 2015</t>
  </si>
  <si>
    <t>LAMPIRAN III</t>
  </si>
  <si>
    <t>Jumlah Arus Masuk Kas ( 3 s/d 14 )</t>
  </si>
  <si>
    <t>Jumlah Arus Keluar Kas ( 17 s/d 26 )</t>
  </si>
  <si>
    <t>Arus Kas Bersih dari Aktivitas Operasi                     ( 15 - 27 )</t>
  </si>
  <si>
    <t>Jumlah Arus Masuk Kas ( 31 s/d 36 )</t>
  </si>
  <si>
    <t>Arus Kas Bersih dari Aktivitas Pendanaan            ( 50 - 56 )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</si>
</sst>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-* #,##0.00_-;\-* #,##0.00_-;_-* &quot;-&quot;??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4"/>
      <name val="Tahoma"/>
      <family val="2"/>
    </font>
    <font>
      <sz val="10"/>
      <name val="Times New Roman"/>
      <family val="1"/>
    </font>
    <font>
      <b/>
      <sz val="18"/>
      <name val="Tahoma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.5"/>
      <name val="Tahoma"/>
      <family val="2"/>
    </font>
    <font>
      <sz val="10"/>
      <name val="Tahoma"/>
      <family val="2"/>
    </font>
    <font>
      <sz val="14"/>
      <name val="Tahoma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0"/>
      <color indexed="9"/>
      <name val="Tahoma"/>
      <family val="2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i/>
      <sz val="12"/>
      <color indexed="9"/>
      <name val="Monotype Corsiva"/>
      <family val="4"/>
    </font>
    <font>
      <b/>
      <i/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sz val="10"/>
      <color theme="0"/>
      <name val="Tahoma"/>
      <family val="2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  <font>
      <b/>
      <sz val="10"/>
      <color rgb="FFFF0000"/>
      <name val="Times New Roman"/>
      <family val="1"/>
    </font>
    <font>
      <sz val="11"/>
      <color theme="0"/>
      <name val="Times New Roman"/>
      <family val="1"/>
    </font>
    <font>
      <sz val="14"/>
      <color theme="0"/>
      <name val="Times New Roman"/>
      <family val="1"/>
    </font>
    <font>
      <b/>
      <sz val="10"/>
      <color theme="0"/>
      <name val="Times New Roman"/>
      <family val="1"/>
    </font>
    <font>
      <b/>
      <i/>
      <sz val="10"/>
      <color rgb="FFFF0000"/>
      <name val="Verdana"/>
      <family val="2"/>
    </font>
    <font>
      <i/>
      <sz val="12"/>
      <color theme="0"/>
      <name val="Monotype Corsiva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15" fillId="0" borderId="0">
      <alignment vertical="top"/>
      <protection/>
    </xf>
    <xf numFmtId="0" fontId="2" fillId="0" borderId="0">
      <alignment/>
      <protection/>
    </xf>
    <xf numFmtId="0" fontId="15" fillId="0" borderId="0">
      <alignment vertical="top"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3" fillId="0" borderId="0" xfId="60" applyFont="1">
      <alignment/>
      <protection/>
    </xf>
    <xf numFmtId="0" fontId="5" fillId="0" borderId="0" xfId="60" applyFont="1">
      <alignment/>
      <protection/>
    </xf>
    <xf numFmtId="0" fontId="63" fillId="0" borderId="0" xfId="60" applyFont="1">
      <alignment/>
      <protection/>
    </xf>
    <xf numFmtId="0" fontId="3" fillId="0" borderId="0" xfId="60" applyFont="1" applyBorder="1">
      <alignment/>
      <protection/>
    </xf>
    <xf numFmtId="0" fontId="7" fillId="0" borderId="0" xfId="60" applyFont="1" applyBorder="1">
      <alignment/>
      <protection/>
    </xf>
    <xf numFmtId="0" fontId="7" fillId="0" borderId="0" xfId="60" applyFont="1" applyBorder="1" applyAlignment="1">
      <alignment horizontal="center" vertical="center"/>
      <protection/>
    </xf>
    <xf numFmtId="39" fontId="7" fillId="0" borderId="0" xfId="44" applyNumberFormat="1" applyFont="1" applyFill="1" applyBorder="1" applyAlignment="1">
      <alignment horizontal="right"/>
    </xf>
    <xf numFmtId="39" fontId="8" fillId="0" borderId="0" xfId="60" applyNumberFormat="1" applyFont="1" applyAlignment="1">
      <alignment horizontal="right"/>
      <protection/>
    </xf>
    <xf numFmtId="0" fontId="7" fillId="0" borderId="0" xfId="60" applyFont="1">
      <alignment/>
      <protection/>
    </xf>
    <xf numFmtId="0" fontId="9" fillId="0" borderId="10" xfId="60" applyFont="1" applyBorder="1" applyAlignment="1">
      <alignment horizontal="center" vertical="center"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11" xfId="44" applyNumberFormat="1" applyFont="1" applyFill="1" applyBorder="1" applyAlignment="1">
      <alignment horizontal="center" vertical="center"/>
    </xf>
    <xf numFmtId="0" fontId="9" fillId="0" borderId="12" xfId="60" applyNumberFormat="1" applyFont="1" applyBorder="1" applyAlignment="1">
      <alignment horizontal="center" vertical="center" wrapText="1"/>
      <protection/>
    </xf>
    <xf numFmtId="0" fontId="10" fillId="0" borderId="13" xfId="60" applyFont="1" applyBorder="1" applyAlignment="1" quotePrefix="1">
      <alignment horizontal="center"/>
      <protection/>
    </xf>
    <xf numFmtId="0" fontId="9" fillId="0" borderId="14" xfId="60" applyFont="1" applyBorder="1">
      <alignment/>
      <protection/>
    </xf>
    <xf numFmtId="0" fontId="10" fillId="0" borderId="0" xfId="60" applyFont="1" applyBorder="1">
      <alignment/>
      <protection/>
    </xf>
    <xf numFmtId="0" fontId="10" fillId="0" borderId="15" xfId="60" applyFont="1" applyBorder="1" applyAlignment="1">
      <alignment horizontal="center" vertical="center"/>
      <protection/>
    </xf>
    <xf numFmtId="43" fontId="10" fillId="0" borderId="15" xfId="44" applyNumberFormat="1" applyFont="1" applyFill="1" applyBorder="1" applyAlignment="1">
      <alignment/>
    </xf>
    <xf numFmtId="43" fontId="10" fillId="0" borderId="16" xfId="60" applyNumberFormat="1" applyFont="1" applyBorder="1">
      <alignment/>
      <protection/>
    </xf>
    <xf numFmtId="0" fontId="10" fillId="0" borderId="14" xfId="60" applyFont="1" applyBorder="1">
      <alignment/>
      <protection/>
    </xf>
    <xf numFmtId="0" fontId="9" fillId="0" borderId="0" xfId="60" applyFont="1" applyBorder="1">
      <alignment/>
      <protection/>
    </xf>
    <xf numFmtId="0" fontId="10" fillId="0" borderId="13" xfId="60" applyFont="1" applyBorder="1" applyAlignment="1" quotePrefix="1">
      <alignment horizontal="center" vertical="top"/>
      <protection/>
    </xf>
    <xf numFmtId="0" fontId="10" fillId="0" borderId="14" xfId="60" applyFont="1" applyBorder="1" applyAlignment="1">
      <alignment vertical="top"/>
      <protection/>
    </xf>
    <xf numFmtId="43" fontId="10" fillId="0" borderId="16" xfId="44" applyNumberFormat="1" applyFont="1" applyFill="1" applyBorder="1" applyAlignment="1">
      <alignment/>
    </xf>
    <xf numFmtId="43" fontId="63" fillId="0" borderId="0" xfId="60" applyNumberFormat="1" applyFont="1">
      <alignment/>
      <protection/>
    </xf>
    <xf numFmtId="43" fontId="5" fillId="0" borderId="0" xfId="60" applyNumberFormat="1" applyFont="1">
      <alignment/>
      <protection/>
    </xf>
    <xf numFmtId="164" fontId="63" fillId="0" borderId="0" xfId="60" applyNumberFormat="1" applyFont="1">
      <alignment/>
      <protection/>
    </xf>
    <xf numFmtId="43" fontId="11" fillId="0" borderId="17" xfId="44" applyNumberFormat="1" applyFont="1" applyFill="1" applyBorder="1" applyAlignment="1">
      <alignment/>
    </xf>
    <xf numFmtId="43" fontId="11" fillId="0" borderId="18" xfId="44" applyNumberFormat="1" applyFont="1" applyFill="1" applyBorder="1" applyAlignment="1">
      <alignment/>
    </xf>
    <xf numFmtId="165" fontId="63" fillId="0" borderId="0" xfId="44" applyNumberFormat="1" applyFont="1" applyAlignment="1">
      <alignment/>
    </xf>
    <xf numFmtId="43" fontId="10" fillId="0" borderId="15" xfId="44" applyNumberFormat="1" applyFont="1" applyFill="1" applyBorder="1" applyAlignment="1">
      <alignment vertical="center"/>
    </xf>
    <xf numFmtId="41" fontId="63" fillId="0" borderId="0" xfId="44" applyNumberFormat="1" applyFont="1" applyAlignment="1">
      <alignment/>
    </xf>
    <xf numFmtId="41" fontId="12" fillId="0" borderId="0" xfId="43" applyFont="1" applyAlignment="1">
      <alignment/>
    </xf>
    <xf numFmtId="41" fontId="5" fillId="0" borderId="0" xfId="43" applyFont="1" applyAlignment="1">
      <alignment/>
    </xf>
    <xf numFmtId="41" fontId="64" fillId="0" borderId="0" xfId="43" applyFont="1" applyAlignment="1">
      <alignment/>
    </xf>
    <xf numFmtId="43" fontId="9" fillId="0" borderId="17" xfId="44" applyNumberFormat="1" applyFont="1" applyFill="1" applyBorder="1" applyAlignment="1">
      <alignment/>
    </xf>
    <xf numFmtId="43" fontId="9" fillId="0" borderId="18" xfId="44" applyNumberFormat="1" applyFont="1" applyFill="1" applyBorder="1" applyAlignment="1">
      <alignment/>
    </xf>
    <xf numFmtId="0" fontId="9" fillId="0" borderId="15" xfId="60" applyFont="1" applyBorder="1" applyAlignment="1">
      <alignment horizontal="center" vertical="center"/>
      <protection/>
    </xf>
    <xf numFmtId="43" fontId="9" fillId="0" borderId="19" xfId="44" applyNumberFormat="1" applyFont="1" applyFill="1" applyBorder="1" applyAlignment="1">
      <alignment horizontal="right" vertical="center"/>
    </xf>
    <xf numFmtId="43" fontId="9" fillId="0" borderId="20" xfId="44" applyNumberFormat="1" applyFont="1" applyFill="1" applyBorder="1" applyAlignment="1">
      <alignment horizontal="right" vertical="center"/>
    </xf>
    <xf numFmtId="164" fontId="63" fillId="0" borderId="0" xfId="60" applyNumberFormat="1" applyFont="1" applyAlignment="1">
      <alignment vertical="center"/>
      <protection/>
    </xf>
    <xf numFmtId="41" fontId="63" fillId="0" borderId="0" xfId="43" applyFont="1" applyAlignment="1">
      <alignment/>
    </xf>
    <xf numFmtId="41" fontId="63" fillId="0" borderId="0" xfId="60" applyNumberFormat="1" applyFont="1">
      <alignment/>
      <protection/>
    </xf>
    <xf numFmtId="165" fontId="63" fillId="0" borderId="0" xfId="43" applyNumberFormat="1" applyFont="1" applyAlignment="1">
      <alignment/>
    </xf>
    <xf numFmtId="43" fontId="10" fillId="0" borderId="14" xfId="60" applyNumberFormat="1" applyFont="1" applyBorder="1">
      <alignment/>
      <protection/>
    </xf>
    <xf numFmtId="43" fontId="65" fillId="0" borderId="0" xfId="60" applyNumberFormat="1" applyFont="1">
      <alignment/>
      <protection/>
    </xf>
    <xf numFmtId="0" fontId="10" fillId="0" borderId="13" xfId="60" applyFont="1" applyBorder="1" applyAlignment="1" quotePrefix="1">
      <alignment horizontal="center" vertical="center"/>
      <protection/>
    </xf>
    <xf numFmtId="0" fontId="10" fillId="0" borderId="14" xfId="60" applyFont="1" applyBorder="1" applyAlignment="1">
      <alignment vertical="center"/>
      <protection/>
    </xf>
    <xf numFmtId="0" fontId="10" fillId="0" borderId="0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43" fontId="9" fillId="0" borderId="17" xfId="44" applyNumberFormat="1" applyFont="1" applyFill="1" applyBorder="1" applyAlignment="1">
      <alignment vertical="center"/>
    </xf>
    <xf numFmtId="43" fontId="10" fillId="0" borderId="21" xfId="44" applyNumberFormat="1" applyFont="1" applyFill="1" applyBorder="1" applyAlignment="1">
      <alignment/>
    </xf>
    <xf numFmtId="43" fontId="10" fillId="0" borderId="22" xfId="60" applyNumberFormat="1" applyFont="1" applyBorder="1">
      <alignment/>
      <protection/>
    </xf>
    <xf numFmtId="43" fontId="9" fillId="0" borderId="21" xfId="44" applyNumberFormat="1" applyFont="1" applyFill="1" applyBorder="1" applyAlignment="1">
      <alignment/>
    </xf>
    <xf numFmtId="43" fontId="9" fillId="0" borderId="22" xfId="44" applyNumberFormat="1" applyFont="1" applyFill="1" applyBorder="1" applyAlignment="1">
      <alignment/>
    </xf>
    <xf numFmtId="165" fontId="63" fillId="0" borderId="0" xfId="60" applyNumberFormat="1" applyFont="1">
      <alignment/>
      <protection/>
    </xf>
    <xf numFmtId="0" fontId="10" fillId="0" borderId="23" xfId="60" applyFont="1" applyBorder="1" applyAlignment="1">
      <alignment vertical="top"/>
      <protection/>
    </xf>
    <xf numFmtId="0" fontId="10" fillId="0" borderId="24" xfId="60" applyFont="1" applyBorder="1" applyAlignment="1">
      <alignment vertical="top"/>
      <protection/>
    </xf>
    <xf numFmtId="0" fontId="9" fillId="0" borderId="21" xfId="60" applyFont="1" applyBorder="1" applyAlignment="1">
      <alignment horizontal="center" vertical="center"/>
      <protection/>
    </xf>
    <xf numFmtId="0" fontId="9" fillId="0" borderId="25" xfId="60" applyFont="1" applyBorder="1">
      <alignment/>
      <protection/>
    </xf>
    <xf numFmtId="0" fontId="10" fillId="0" borderId="26" xfId="60" applyFont="1" applyBorder="1">
      <alignment/>
      <protection/>
    </xf>
    <xf numFmtId="0" fontId="10" fillId="0" borderId="27" xfId="60" applyFont="1" applyBorder="1" applyAlignment="1">
      <alignment horizontal="center" vertical="center"/>
      <protection/>
    </xf>
    <xf numFmtId="43" fontId="10" fillId="0" borderId="27" xfId="44" applyNumberFormat="1" applyFont="1" applyFill="1" applyBorder="1" applyAlignment="1">
      <alignment/>
    </xf>
    <xf numFmtId="43" fontId="10" fillId="0" borderId="15" xfId="44" applyNumberFormat="1" applyFont="1" applyFill="1" applyBorder="1" applyAlignment="1">
      <alignment vertical="top"/>
    </xf>
    <xf numFmtId="43" fontId="10" fillId="0" borderId="16" xfId="60" applyNumberFormat="1" applyFont="1" applyBorder="1" applyAlignment="1">
      <alignment vertical="top"/>
      <protection/>
    </xf>
    <xf numFmtId="0" fontId="9" fillId="0" borderId="0" xfId="60" applyFont="1" applyBorder="1" applyAlignment="1">
      <alignment horizontal="left" vertical="center"/>
      <protection/>
    </xf>
    <xf numFmtId="43" fontId="9" fillId="0" borderId="17" xfId="44" applyNumberFormat="1" applyFont="1" applyFill="1" applyBorder="1" applyAlignment="1">
      <alignment horizontal="right" vertical="center"/>
    </xf>
    <xf numFmtId="43" fontId="9" fillId="0" borderId="18" xfId="44" applyNumberFormat="1" applyFont="1" applyFill="1" applyBorder="1" applyAlignment="1">
      <alignment horizontal="right" vertical="center"/>
    </xf>
    <xf numFmtId="43" fontId="66" fillId="0" borderId="0" xfId="60" applyNumberFormat="1" applyFont="1">
      <alignment/>
      <protection/>
    </xf>
    <xf numFmtId="165" fontId="66" fillId="0" borderId="0" xfId="43" applyNumberFormat="1" applyFont="1" applyAlignment="1">
      <alignment/>
    </xf>
    <xf numFmtId="43" fontId="10" fillId="0" borderId="28" xfId="44" applyNumberFormat="1" applyFont="1" applyFill="1" applyBorder="1" applyAlignment="1">
      <alignment/>
    </xf>
    <xf numFmtId="43" fontId="12" fillId="0" borderId="15" xfId="44" applyNumberFormat="1" applyFont="1" applyFill="1" applyBorder="1" applyAlignment="1">
      <alignment/>
    </xf>
    <xf numFmtId="43" fontId="9" fillId="0" borderId="17" xfId="44" applyNumberFormat="1" applyFont="1" applyFill="1" applyBorder="1" applyAlignment="1">
      <alignment horizontal="right"/>
    </xf>
    <xf numFmtId="43" fontId="9" fillId="0" borderId="18" xfId="44" applyNumberFormat="1" applyFont="1" applyFill="1" applyBorder="1" applyAlignment="1">
      <alignment horizontal="right"/>
    </xf>
    <xf numFmtId="43" fontId="9" fillId="0" borderId="15" xfId="44" applyNumberFormat="1" applyFont="1" applyFill="1" applyBorder="1" applyAlignment="1">
      <alignment horizontal="right"/>
    </xf>
    <xf numFmtId="43" fontId="9" fillId="0" borderId="16" xfId="44" applyNumberFormat="1" applyFont="1" applyFill="1" applyBorder="1" applyAlignment="1">
      <alignment horizontal="right"/>
    </xf>
    <xf numFmtId="0" fontId="9" fillId="0" borderId="0" xfId="60" applyFont="1">
      <alignment/>
      <protection/>
    </xf>
    <xf numFmtId="43" fontId="9" fillId="0" borderId="16" xfId="60" applyNumberFormat="1" applyFont="1" applyBorder="1">
      <alignment/>
      <protection/>
    </xf>
    <xf numFmtId="43" fontId="9" fillId="0" borderId="16" xfId="44" applyNumberFormat="1" applyFont="1" applyFill="1" applyBorder="1" applyAlignment="1">
      <alignment horizontal="right" vertical="center"/>
    </xf>
    <xf numFmtId="0" fontId="10" fillId="0" borderId="29" xfId="60" applyFont="1" applyBorder="1">
      <alignment/>
      <protection/>
    </xf>
    <xf numFmtId="0" fontId="10" fillId="0" borderId="30" xfId="60" applyFont="1" applyBorder="1">
      <alignment/>
      <protection/>
    </xf>
    <xf numFmtId="0" fontId="10" fillId="0" borderId="31" xfId="60" applyFont="1" applyBorder="1">
      <alignment/>
      <protection/>
    </xf>
    <xf numFmtId="0" fontId="10" fillId="0" borderId="31" xfId="60" applyFont="1" applyBorder="1" applyAlignment="1">
      <alignment horizontal="center" vertical="center"/>
      <protection/>
    </xf>
    <xf numFmtId="43" fontId="10" fillId="0" borderId="32" xfId="44" applyNumberFormat="1" applyFont="1" applyFill="1" applyBorder="1" applyAlignment="1">
      <alignment/>
    </xf>
    <xf numFmtId="43" fontId="10" fillId="0" borderId="33" xfId="44" applyNumberFormat="1" applyFont="1" applyFill="1" applyBorder="1" applyAlignment="1">
      <alignment/>
    </xf>
    <xf numFmtId="0" fontId="7" fillId="0" borderId="0" xfId="60" applyFont="1" applyAlignment="1">
      <alignment horizontal="center" vertical="center"/>
      <protection/>
    </xf>
    <xf numFmtId="43" fontId="7" fillId="0" borderId="0" xfId="44" applyNumberFormat="1" applyFont="1" applyFill="1" applyAlignment="1">
      <alignment/>
    </xf>
    <xf numFmtId="43" fontId="13" fillId="0" borderId="0" xfId="60" applyNumberFormat="1" applyFont="1">
      <alignment/>
      <protection/>
    </xf>
    <xf numFmtId="39" fontId="6" fillId="0" borderId="0" xfId="44" applyNumberFormat="1" applyFont="1" applyFill="1" applyAlignment="1">
      <alignment/>
    </xf>
    <xf numFmtId="39" fontId="13" fillId="0" borderId="0" xfId="60" applyNumberFormat="1" applyFont="1">
      <alignment/>
      <protection/>
    </xf>
    <xf numFmtId="39" fontId="13" fillId="0" borderId="0" xfId="44" applyNumberFormat="1" applyFont="1" applyFill="1" applyAlignment="1">
      <alignment/>
    </xf>
    <xf numFmtId="39" fontId="3" fillId="0" borderId="0" xfId="44" applyNumberFormat="1" applyFont="1" applyFill="1" applyAlignment="1">
      <alignment/>
    </xf>
    <xf numFmtId="39" fontId="63" fillId="0" borderId="0" xfId="60" applyNumberFormat="1" applyFont="1">
      <alignment/>
      <protection/>
    </xf>
    <xf numFmtId="39" fontId="7" fillId="0" borderId="0" xfId="44" applyNumberFormat="1" applyFont="1" applyFill="1" applyAlignment="1">
      <alignment/>
    </xf>
    <xf numFmtId="164" fontId="67" fillId="0" borderId="0" xfId="60" applyNumberFormat="1" applyFont="1">
      <alignment/>
      <protection/>
    </xf>
    <xf numFmtId="0" fontId="68" fillId="0" borderId="0" xfId="60" applyFont="1">
      <alignment/>
      <protection/>
    </xf>
    <xf numFmtId="0" fontId="69" fillId="0" borderId="0" xfId="60" applyFont="1">
      <alignment/>
      <protection/>
    </xf>
    <xf numFmtId="0" fontId="69" fillId="0" borderId="0" xfId="60" applyFont="1" applyAlignment="1">
      <alignment horizontal="center" vertical="center"/>
      <protection/>
    </xf>
    <xf numFmtId="41" fontId="70" fillId="0" borderId="0" xfId="60" applyNumberFormat="1" applyFont="1">
      <alignment/>
      <protection/>
    </xf>
    <xf numFmtId="43" fontId="9" fillId="0" borderId="14" xfId="44" applyNumberFormat="1" applyFont="1" applyFill="1" applyBorder="1" applyAlignment="1">
      <alignment horizontal="right"/>
    </xf>
    <xf numFmtId="39" fontId="12" fillId="0" borderId="0" xfId="60" applyNumberFormat="1" applyFont="1">
      <alignment/>
      <protection/>
    </xf>
    <xf numFmtId="43" fontId="17" fillId="0" borderId="0" xfId="59" applyNumberFormat="1" applyFont="1">
      <alignment vertical="top"/>
      <protection/>
    </xf>
    <xf numFmtId="0" fontId="17" fillId="0" borderId="0" xfId="59" applyFont="1">
      <alignment vertical="top"/>
      <protection/>
    </xf>
    <xf numFmtId="0" fontId="9" fillId="0" borderId="0" xfId="60" applyFont="1" applyBorder="1" applyAlignment="1">
      <alignment horizontal="left" vertical="top" wrapText="1"/>
      <protection/>
    </xf>
    <xf numFmtId="0" fontId="18" fillId="0" borderId="0" xfId="59" applyFont="1">
      <alignment vertical="top"/>
      <protection/>
    </xf>
    <xf numFmtId="0" fontId="19" fillId="0" borderId="0" xfId="59" applyFont="1">
      <alignment vertical="top"/>
      <protection/>
    </xf>
    <xf numFmtId="0" fontId="19" fillId="0" borderId="0" xfId="59" applyFont="1" applyAlignment="1">
      <alignment horizontal="center" vertical="top"/>
      <protection/>
    </xf>
    <xf numFmtId="43" fontId="20" fillId="0" borderId="0" xfId="59" applyNumberFormat="1" applyFont="1" applyAlignment="1">
      <alignment vertical="top" wrapText="1"/>
      <protection/>
    </xf>
    <xf numFmtId="0" fontId="18" fillId="0" borderId="0" xfId="59" applyFont="1" applyBorder="1">
      <alignment vertical="top"/>
      <protection/>
    </xf>
    <xf numFmtId="0" fontId="6" fillId="0" borderId="0" xfId="60" applyFont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0" fontId="71" fillId="0" borderId="0" xfId="60" applyFont="1" applyAlignment="1">
      <alignment horizontal="center" vertical="center"/>
      <protection/>
    </xf>
    <xf numFmtId="0" fontId="17" fillId="0" borderId="0" xfId="59" applyFont="1" applyAlignment="1">
      <alignment horizontal="center" vertical="top"/>
      <protection/>
    </xf>
    <xf numFmtId="0" fontId="72" fillId="0" borderId="0" xfId="59" applyFont="1" applyAlignment="1">
      <alignment horizontal="center" vertical="top" wrapText="1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34" xfId="60" applyFont="1" applyBorder="1" applyAlignment="1">
      <alignment horizontal="left" vertical="center" wrapText="1"/>
      <protection/>
    </xf>
    <xf numFmtId="39" fontId="14" fillId="0" borderId="0" xfId="44" applyNumberFormat="1" applyFont="1" applyFill="1" applyBorder="1" applyAlignment="1">
      <alignment horizontal="center" vertical="center"/>
    </xf>
    <xf numFmtId="39" fontId="4" fillId="0" borderId="0" xfId="44" applyNumberFormat="1" applyFont="1" applyFill="1" applyAlignment="1">
      <alignment horizontal="center"/>
    </xf>
    <xf numFmtId="39" fontId="16" fillId="0" borderId="0" xfId="44" applyNumberFormat="1" applyFont="1" applyFill="1" applyAlignment="1">
      <alignment horizontal="center"/>
    </xf>
    <xf numFmtId="39" fontId="17" fillId="0" borderId="0" xfId="59" applyNumberFormat="1" applyFont="1" applyAlignment="1">
      <alignment horizontal="center" vertical="top"/>
      <protection/>
    </xf>
    <xf numFmtId="0" fontId="9" fillId="0" borderId="35" xfId="60" applyFont="1" applyBorder="1" applyAlignment="1">
      <alignment horizontal="center" vertical="center"/>
      <protection/>
    </xf>
    <xf numFmtId="0" fontId="9" fillId="0" borderId="36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left" vertical="top" wrapText="1"/>
      <protection/>
    </xf>
    <xf numFmtId="0" fontId="10" fillId="0" borderId="34" xfId="60" applyFont="1" applyBorder="1" applyAlignment="1">
      <alignment horizontal="left" vertical="top" wrapText="1"/>
      <protection/>
    </xf>
    <xf numFmtId="0" fontId="2" fillId="0" borderId="0" xfId="60" applyAlignment="1">
      <alignment vertical="center" wrapText="1"/>
      <protection/>
    </xf>
    <xf numFmtId="0" fontId="2" fillId="0" borderId="34" xfId="60" applyBorder="1" applyAlignment="1">
      <alignment vertical="center" wrapText="1"/>
      <protection/>
    </xf>
    <xf numFmtId="0" fontId="9" fillId="0" borderId="24" xfId="60" applyFont="1" applyBorder="1" applyAlignment="1">
      <alignment horizontal="left" vertical="top" wrapText="1"/>
      <protection/>
    </xf>
    <xf numFmtId="0" fontId="9" fillId="0" borderId="37" xfId="60" applyFont="1" applyBorder="1" applyAlignment="1">
      <alignment horizontal="left" vertical="top" wrapText="1"/>
      <protection/>
    </xf>
    <xf numFmtId="0" fontId="9" fillId="0" borderId="0" xfId="60" applyFont="1" applyBorder="1" applyAlignment="1">
      <alignment horizontal="left" vertical="top" wrapText="1"/>
      <protection/>
    </xf>
    <xf numFmtId="0" fontId="9" fillId="0" borderId="34" xfId="60" applyFont="1" applyBorder="1" applyAlignment="1">
      <alignment horizontal="left" vertical="top" wrapText="1"/>
      <protection/>
    </xf>
    <xf numFmtId="0" fontId="10" fillId="0" borderId="0" xfId="60" applyFont="1" applyBorder="1" applyAlignment="1">
      <alignment vertical="top"/>
      <protection/>
    </xf>
    <xf numFmtId="43" fontId="9" fillId="0" borderId="27" xfId="44" applyNumberFormat="1" applyFont="1" applyFill="1" applyBorder="1" applyAlignment="1">
      <alignment horizontal="righ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2 2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_Aghna_lapie\2016\saldo%20awal%202016\KK-LKD-2015-OTF%20ed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%20KEUANGAN-2015\KK_LKD-20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PPKAD\AppData\Roaming\Microsoft\Excel\pad2010-desember%20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_Aghna_lapie\2016\saldo%20awal%202016\Users\DPPKAD\AppData\Roaming\Microsoft\Excel\pad2010-desember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PD"/>
      <sheetName val="REKENING"/>
      <sheetName val="PENDAPATAN"/>
      <sheetName val="BELANJA"/>
      <sheetName val="PENY-PEN"/>
      <sheetName val="PENY-BEL"/>
      <sheetName val="AKT"/>
      <sheetName val="PAS"/>
      <sheetName val="KAS"/>
      <sheetName val="TU"/>
      <sheetName val="LO (2)"/>
      <sheetName val="LRA15_A"/>
      <sheetName val="LPSAL15_A"/>
      <sheetName val="LAK15_A"/>
      <sheetName val="LO15_A"/>
      <sheetName val="LPE15_A"/>
      <sheetName val="NRC15_A"/>
      <sheetName val="anggaran blj"/>
      <sheetName val="KAPITASI"/>
      <sheetName val="KAPITASI (2)"/>
      <sheetName val="PPKD"/>
      <sheetName val="PPKD-2"/>
      <sheetName val="PFK"/>
      <sheetName val="Kas Keluar (SP2D)"/>
      <sheetName val="Sheet1"/>
    </sheetNames>
    <sheetDataSet>
      <sheetData sheetId="2">
        <row r="21">
          <cell r="F21">
            <v>154407867686</v>
          </cell>
        </row>
        <row r="29">
          <cell r="C29">
            <v>67073609644</v>
          </cell>
          <cell r="D29">
            <v>51821328500</v>
          </cell>
        </row>
        <row r="32">
          <cell r="C32">
            <v>18732426223</v>
          </cell>
          <cell r="D32">
            <v>34409727370</v>
          </cell>
        </row>
        <row r="36">
          <cell r="C36">
            <v>0</v>
          </cell>
        </row>
        <row r="37">
          <cell r="C37">
            <v>276800000</v>
          </cell>
        </row>
        <row r="38">
          <cell r="C38">
            <v>120300000</v>
          </cell>
        </row>
        <row r="39">
          <cell r="C39">
            <v>900200000</v>
          </cell>
        </row>
        <row r="40">
          <cell r="C40">
            <v>115133400</v>
          </cell>
        </row>
        <row r="41">
          <cell r="C41">
            <v>3000000</v>
          </cell>
        </row>
        <row r="42">
          <cell r="C42">
            <v>1415433400</v>
          </cell>
        </row>
      </sheetData>
      <sheetData sheetId="3">
        <row r="24">
          <cell r="AH24">
            <v>31634382387</v>
          </cell>
          <cell r="AI24">
            <v>5187744222</v>
          </cell>
          <cell r="AO24">
            <v>2718579141</v>
          </cell>
        </row>
        <row r="28">
          <cell r="AH28">
            <v>32105235400</v>
          </cell>
          <cell r="AI28">
            <v>38640951797</v>
          </cell>
          <cell r="AO28">
            <v>3865871024</v>
          </cell>
          <cell r="AP28">
            <v>1155637439</v>
          </cell>
          <cell r="AR28">
            <v>4790000</v>
          </cell>
        </row>
      </sheetData>
      <sheetData sheetId="6">
        <row r="7">
          <cell r="F7">
            <v>4862510310</v>
          </cell>
        </row>
        <row r="61">
          <cell r="D61">
            <v>20366000</v>
          </cell>
          <cell r="E61">
            <v>16036134</v>
          </cell>
        </row>
      </sheetData>
      <sheetData sheetId="11">
        <row r="10">
          <cell r="I10">
            <v>40594774039</v>
          </cell>
        </row>
        <row r="11">
          <cell r="I11">
            <v>21685600023</v>
          </cell>
        </row>
        <row r="12">
          <cell r="I12">
            <v>13746971117</v>
          </cell>
        </row>
        <row r="16">
          <cell r="I16">
            <v>30089602027</v>
          </cell>
        </row>
        <row r="17">
          <cell r="I17">
            <v>1328592690</v>
          </cell>
        </row>
        <row r="18">
          <cell r="I18">
            <v>1058982530000</v>
          </cell>
        </row>
        <row r="19">
          <cell r="I19">
            <v>110616990000</v>
          </cell>
        </row>
        <row r="21">
          <cell r="I21">
            <v>362578932000</v>
          </cell>
        </row>
        <row r="24">
          <cell r="I24">
            <v>121474565561</v>
          </cell>
        </row>
        <row r="26">
          <cell r="I26">
            <v>41848615000</v>
          </cell>
        </row>
        <row r="28">
          <cell r="I28">
            <v>9068450660</v>
          </cell>
        </row>
        <row r="33">
          <cell r="I33">
            <v>1067255389374</v>
          </cell>
        </row>
        <row r="34">
          <cell r="I34">
            <v>328610279346</v>
          </cell>
        </row>
        <row r="35">
          <cell r="I35">
            <v>71186939</v>
          </cell>
        </row>
        <row r="36">
          <cell r="I36">
            <v>111268805501</v>
          </cell>
        </row>
        <row r="37">
          <cell r="I37">
            <v>2712152100</v>
          </cell>
        </row>
        <row r="40">
          <cell r="I40">
            <v>714200000</v>
          </cell>
        </row>
        <row r="41">
          <cell r="I41">
            <v>47082570184</v>
          </cell>
        </row>
        <row r="42">
          <cell r="I42">
            <v>54633025274</v>
          </cell>
        </row>
        <row r="43">
          <cell r="I43">
            <v>162916674430</v>
          </cell>
        </row>
        <row r="44">
          <cell r="I44">
            <v>2420509275</v>
          </cell>
        </row>
        <row r="46">
          <cell r="I46">
            <v>293500000</v>
          </cell>
        </row>
        <row r="49">
          <cell r="I49">
            <v>3684035643</v>
          </cell>
        </row>
        <row r="51">
          <cell r="I51">
            <v>176221842000</v>
          </cell>
        </row>
        <row r="52">
          <cell r="I52">
            <v>684567999</v>
          </cell>
        </row>
        <row r="57">
          <cell r="I57">
            <v>16000000000</v>
          </cell>
        </row>
        <row r="58">
          <cell r="I58">
            <v>4734000000</v>
          </cell>
        </row>
        <row r="61">
          <cell r="I61">
            <v>0</v>
          </cell>
        </row>
        <row r="62">
          <cell r="I62">
            <v>14560000000</v>
          </cell>
        </row>
        <row r="63">
          <cell r="I63">
            <v>477253102</v>
          </cell>
        </row>
        <row r="64">
          <cell r="I64">
            <v>3825000000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RA09_Aud"/>
      <sheetName val="Nrc09_Aud"/>
      <sheetName val="LAK09_Aud"/>
      <sheetName val="KK-Korxy"/>
      <sheetName val="JK"/>
      <sheetName val="LRA15_Unaudited"/>
      <sheetName val="NRC15_Unaudited"/>
      <sheetName val="LAK15_Unaudited"/>
      <sheetName val="TBS"/>
      <sheetName val="Pend"/>
      <sheetName val="Blj"/>
      <sheetName val="@ktv"/>
      <sheetName val="Pasv"/>
      <sheetName val="@ktv (2)"/>
      <sheetName val="Sheet1"/>
    </sheetNames>
    <sheetDataSet>
      <sheetData sheetId="5">
        <row r="56">
          <cell r="K56">
            <v>4000000000</v>
          </cell>
        </row>
      </sheetData>
      <sheetData sheetId="6">
        <row r="78">
          <cell r="E78" t="str">
            <v>BUPATI PEMALANG,</v>
          </cell>
        </row>
        <row r="84">
          <cell r="E84" t="str">
            <v>H. JUNAEDI, SH, 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PAD SKPD_harian"/>
      <sheetName val="PAD SKPD"/>
      <sheetName val="GAB PAD SKPD"/>
      <sheetName val="REKAP PA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PAD SKPD_harian"/>
      <sheetName val="PAD SKPD"/>
      <sheetName val="GAB PAD SKPD"/>
      <sheetName val="REKAP P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Q122"/>
  <sheetViews>
    <sheetView tabSelected="1" view="pageBreakPreview" zoomScaleNormal="70" zoomScaleSheetLayoutView="100" zoomScalePageLayoutView="0" workbookViewId="0" topLeftCell="A43">
      <selection activeCell="E58" sqref="E58:G58"/>
    </sheetView>
  </sheetViews>
  <sheetFormatPr defaultColWidth="3.28125" defaultRowHeight="15"/>
  <cols>
    <col min="1" max="1" width="4.57421875" style="1" customWidth="1"/>
    <col min="2" max="2" width="1.8515625" style="9" customWidth="1"/>
    <col min="3" max="3" width="2.140625" style="9" customWidth="1"/>
    <col min="4" max="4" width="1.28515625" style="9" customWidth="1"/>
    <col min="5" max="5" width="1.421875" style="9" customWidth="1"/>
    <col min="6" max="6" width="2.00390625" style="9" customWidth="1"/>
    <col min="7" max="7" width="43.421875" style="9" customWidth="1"/>
    <col min="8" max="8" width="8.7109375" style="86" hidden="1" customWidth="1"/>
    <col min="9" max="9" width="28.421875" style="94" customWidth="1"/>
    <col min="10" max="10" width="28.7109375" style="90" customWidth="1"/>
    <col min="11" max="13" width="3.28125" style="9" customWidth="1"/>
    <col min="14" max="14" width="20.8515625" style="3" customWidth="1"/>
    <col min="15" max="15" width="24.28125" style="2" bestFit="1" customWidth="1"/>
    <col min="16" max="16" width="3.28125" style="9" customWidth="1"/>
    <col min="17" max="17" width="15.8515625" style="9" customWidth="1"/>
    <col min="18" max="16384" width="3.28125" style="9" customWidth="1"/>
  </cols>
  <sheetData>
    <row r="1" spans="1:14" s="105" customFormat="1" ht="12.75" customHeight="1">
      <c r="A1" s="105" t="s">
        <v>123</v>
      </c>
      <c r="H1" s="106"/>
      <c r="I1" s="106"/>
      <c r="J1" s="107"/>
      <c r="K1" s="108"/>
      <c r="N1" s="109"/>
    </row>
    <row r="2" spans="1:14" s="105" customFormat="1" ht="12.75" customHeight="1">
      <c r="A2" s="105" t="s">
        <v>119</v>
      </c>
      <c r="H2" s="106"/>
      <c r="I2" s="106"/>
      <c r="J2" s="107"/>
      <c r="K2" s="108"/>
      <c r="N2" s="109"/>
    </row>
    <row r="3" spans="1:14" s="105" customFormat="1" ht="12.75" customHeight="1">
      <c r="A3" s="105" t="s">
        <v>120</v>
      </c>
      <c r="H3" s="106"/>
      <c r="I3" s="106"/>
      <c r="J3" s="107"/>
      <c r="K3" s="108"/>
      <c r="N3" s="109"/>
    </row>
    <row r="4" spans="1:14" s="105" customFormat="1" ht="12.75" customHeight="1">
      <c r="A4" s="105" t="s">
        <v>121</v>
      </c>
      <c r="H4" s="106"/>
      <c r="I4" s="106"/>
      <c r="J4" s="107"/>
      <c r="K4" s="108"/>
      <c r="N4" s="109"/>
    </row>
    <row r="5" spans="1:14" s="105" customFormat="1" ht="12.75" customHeight="1">
      <c r="A5" s="105" t="s">
        <v>122</v>
      </c>
      <c r="H5" s="106"/>
      <c r="I5" s="106"/>
      <c r="J5" s="107"/>
      <c r="K5" s="108"/>
      <c r="N5" s="109"/>
    </row>
    <row r="6" spans="8:14" s="105" customFormat="1" ht="12.75" customHeight="1">
      <c r="H6" s="106"/>
      <c r="I6" s="106"/>
      <c r="J6" s="107"/>
      <c r="K6" s="108"/>
      <c r="N6" s="109"/>
    </row>
    <row r="7" spans="8:14" s="105" customFormat="1" ht="12.75" customHeight="1">
      <c r="H7" s="106"/>
      <c r="I7" s="106"/>
      <c r="J7" s="107"/>
      <c r="K7" s="108"/>
      <c r="N7" s="109"/>
    </row>
    <row r="8" spans="1:14" s="2" customFormat="1" ht="23.25" customHeight="1">
      <c r="A8" s="110" t="s">
        <v>0</v>
      </c>
      <c r="B8" s="110"/>
      <c r="C8" s="110"/>
      <c r="D8" s="110"/>
      <c r="E8" s="110"/>
      <c r="F8" s="110"/>
      <c r="G8" s="110"/>
      <c r="H8" s="110"/>
      <c r="I8" s="110"/>
      <c r="J8" s="110"/>
      <c r="N8" s="3"/>
    </row>
    <row r="9" spans="1:14" s="2" customFormat="1" ht="18">
      <c r="A9" s="111" t="s">
        <v>1</v>
      </c>
      <c r="B9" s="111"/>
      <c r="C9" s="111"/>
      <c r="D9" s="111"/>
      <c r="E9" s="111"/>
      <c r="F9" s="111"/>
      <c r="G9" s="111"/>
      <c r="H9" s="111"/>
      <c r="I9" s="111"/>
      <c r="J9" s="111"/>
      <c r="N9" s="3"/>
    </row>
    <row r="10" spans="1:14" s="2" customFormat="1" ht="18.75" customHeight="1">
      <c r="A10" s="112" t="s">
        <v>2</v>
      </c>
      <c r="B10" s="112"/>
      <c r="C10" s="112"/>
      <c r="D10" s="112"/>
      <c r="E10" s="112"/>
      <c r="F10" s="112"/>
      <c r="G10" s="112"/>
      <c r="H10" s="112"/>
      <c r="I10" s="112"/>
      <c r="J10" s="112"/>
      <c r="N10" s="3"/>
    </row>
    <row r="11" spans="1:10" ht="18.75" customHeight="1" thickBot="1">
      <c r="A11" s="4"/>
      <c r="B11" s="5"/>
      <c r="C11" s="5"/>
      <c r="D11" s="5"/>
      <c r="E11" s="5"/>
      <c r="F11" s="5"/>
      <c r="G11" s="5"/>
      <c r="H11" s="6"/>
      <c r="I11" s="7"/>
      <c r="J11" s="8" t="s">
        <v>3</v>
      </c>
    </row>
    <row r="12" spans="1:10" ht="29.25" customHeight="1" thickBot="1">
      <c r="A12" s="10" t="s">
        <v>4</v>
      </c>
      <c r="B12" s="121" t="s">
        <v>5</v>
      </c>
      <c r="C12" s="122"/>
      <c r="D12" s="122"/>
      <c r="E12" s="122"/>
      <c r="F12" s="122"/>
      <c r="G12" s="122"/>
      <c r="H12" s="11" t="s">
        <v>6</v>
      </c>
      <c r="I12" s="12">
        <v>2015</v>
      </c>
      <c r="J12" s="13">
        <v>2014</v>
      </c>
    </row>
    <row r="13" spans="1:10" ht="27" customHeight="1" thickTop="1">
      <c r="A13" s="14" t="s">
        <v>7</v>
      </c>
      <c r="B13" s="15" t="s">
        <v>8</v>
      </c>
      <c r="C13" s="16"/>
      <c r="D13" s="16"/>
      <c r="E13" s="16"/>
      <c r="F13" s="16"/>
      <c r="G13" s="16"/>
      <c r="H13" s="17" t="s">
        <v>9</v>
      </c>
      <c r="I13" s="18"/>
      <c r="J13" s="19"/>
    </row>
    <row r="14" spans="1:10" ht="18.75">
      <c r="A14" s="14" t="s">
        <v>10</v>
      </c>
      <c r="B14" s="20"/>
      <c r="C14" s="21" t="s">
        <v>11</v>
      </c>
      <c r="D14" s="16"/>
      <c r="E14" s="16"/>
      <c r="F14" s="16"/>
      <c r="G14" s="16"/>
      <c r="H14" s="17"/>
      <c r="I14" s="18"/>
      <c r="J14" s="19"/>
    </row>
    <row r="15" spans="1:10" ht="18.75">
      <c r="A15" s="14" t="s">
        <v>12</v>
      </c>
      <c r="B15" s="20"/>
      <c r="C15" s="16" t="s">
        <v>13</v>
      </c>
      <c r="D15" s="16"/>
      <c r="E15" s="16"/>
      <c r="F15" s="16"/>
      <c r="G15" s="16"/>
      <c r="H15" s="17"/>
      <c r="I15" s="18">
        <f>'[1]LRA15_A'!I10</f>
        <v>40594774039</v>
      </c>
      <c r="J15" s="19">
        <v>37315308607</v>
      </c>
    </row>
    <row r="16" spans="1:10" ht="18.75">
      <c r="A16" s="14" t="s">
        <v>14</v>
      </c>
      <c r="B16" s="20"/>
      <c r="C16" s="16" t="s">
        <v>15</v>
      </c>
      <c r="D16" s="16"/>
      <c r="E16" s="16"/>
      <c r="F16" s="16"/>
      <c r="G16" s="16"/>
      <c r="H16" s="17"/>
      <c r="I16" s="18">
        <f>'[1]LRA15_A'!I11-20366000</f>
        <v>21665234023</v>
      </c>
      <c r="J16" s="19">
        <v>21419433463</v>
      </c>
    </row>
    <row r="17" spans="1:10" ht="28.5" customHeight="1">
      <c r="A17" s="22" t="s">
        <v>16</v>
      </c>
      <c r="B17" s="23"/>
      <c r="C17" s="123" t="s">
        <v>17</v>
      </c>
      <c r="D17" s="123"/>
      <c r="E17" s="123"/>
      <c r="F17" s="123"/>
      <c r="G17" s="124"/>
      <c r="H17" s="17"/>
      <c r="I17" s="18">
        <f>'[1]LRA15_A'!I12</f>
        <v>13746971117</v>
      </c>
      <c r="J17" s="19">
        <v>12265204487</v>
      </c>
    </row>
    <row r="18" spans="1:15" ht="18.75">
      <c r="A18" s="14" t="s">
        <v>18</v>
      </c>
      <c r="B18" s="20"/>
      <c r="C18" s="16" t="s">
        <v>19</v>
      </c>
      <c r="D18" s="16"/>
      <c r="E18" s="16"/>
      <c r="F18" s="16"/>
      <c r="G18" s="16"/>
      <c r="H18" s="17"/>
      <c r="I18" s="18">
        <f>'[1]PENDAPATAN'!F21-'[1]PENDAPATAN'!C42-'[1]PENDAPATAN'!C29-'[1]PENDAPATAN'!D29</f>
        <v>34097496142</v>
      </c>
      <c r="J18" s="24">
        <v>28557374350</v>
      </c>
      <c r="N18" s="25">
        <v>152992434286</v>
      </c>
      <c r="O18" s="26">
        <f>N18-I18</f>
        <v>118894938144</v>
      </c>
    </row>
    <row r="19" spans="1:14" ht="18.75">
      <c r="A19" s="14" t="s">
        <v>20</v>
      </c>
      <c r="B19" s="20"/>
      <c r="C19" s="16" t="s">
        <v>21</v>
      </c>
      <c r="D19" s="16"/>
      <c r="E19" s="16"/>
      <c r="F19" s="16"/>
      <c r="G19" s="16"/>
      <c r="H19" s="17"/>
      <c r="I19" s="18">
        <f>'[1]LRA15_A'!I16</f>
        <v>30089602027</v>
      </c>
      <c r="J19" s="19">
        <v>27531298671</v>
      </c>
      <c r="N19" s="27"/>
    </row>
    <row r="20" spans="1:10" ht="18.75">
      <c r="A20" s="14" t="s">
        <v>22</v>
      </c>
      <c r="B20" s="20"/>
      <c r="C20" s="16" t="s">
        <v>23</v>
      </c>
      <c r="D20" s="16"/>
      <c r="E20" s="16"/>
      <c r="F20" s="16"/>
      <c r="G20" s="16"/>
      <c r="H20" s="17"/>
      <c r="I20" s="18">
        <f>'[1]LRA15_A'!I17</f>
        <v>1328592690</v>
      </c>
      <c r="J20" s="19">
        <v>2035730087</v>
      </c>
    </row>
    <row r="21" spans="1:10" ht="18.75">
      <c r="A21" s="14" t="s">
        <v>24</v>
      </c>
      <c r="B21" s="20"/>
      <c r="C21" s="16" t="s">
        <v>25</v>
      </c>
      <c r="D21" s="21"/>
      <c r="E21" s="16"/>
      <c r="F21" s="16"/>
      <c r="G21" s="16"/>
      <c r="H21" s="17"/>
      <c r="I21" s="18">
        <f>'[1]LRA15_A'!I18</f>
        <v>1058982530000</v>
      </c>
      <c r="J21" s="19">
        <v>1016813333000</v>
      </c>
    </row>
    <row r="22" spans="1:14" ht="18.75">
      <c r="A22" s="14" t="s">
        <v>26</v>
      </c>
      <c r="B22" s="20"/>
      <c r="C22" s="16" t="s">
        <v>27</v>
      </c>
      <c r="D22" s="21"/>
      <c r="E22" s="16"/>
      <c r="F22" s="16"/>
      <c r="G22" s="16"/>
      <c r="H22" s="17"/>
      <c r="I22" s="18">
        <f>'[1]LRA15_A'!I19</f>
        <v>110616990000</v>
      </c>
      <c r="J22" s="19">
        <v>54018555000</v>
      </c>
      <c r="N22" s="25"/>
    </row>
    <row r="23" spans="1:10" ht="18.75">
      <c r="A23" s="14">
        <v>11</v>
      </c>
      <c r="B23" s="20"/>
      <c r="C23" s="16" t="s">
        <v>28</v>
      </c>
      <c r="D23" s="16"/>
      <c r="E23" s="16"/>
      <c r="F23" s="16"/>
      <c r="G23" s="16"/>
      <c r="H23" s="17"/>
      <c r="I23" s="18">
        <f>'[1]LRA15_A'!I21</f>
        <v>362578932000</v>
      </c>
      <c r="J23" s="19">
        <v>238222414000</v>
      </c>
    </row>
    <row r="24" spans="1:10" ht="18.75">
      <c r="A24" s="14">
        <v>12</v>
      </c>
      <c r="B24" s="20"/>
      <c r="C24" s="16" t="s">
        <v>29</v>
      </c>
      <c r="D24" s="16"/>
      <c r="E24" s="16"/>
      <c r="F24" s="16"/>
      <c r="G24" s="16"/>
      <c r="H24" s="17"/>
      <c r="I24" s="18">
        <f>'[1]LRA15_A'!I24</f>
        <v>121474565561</v>
      </c>
      <c r="J24" s="19">
        <v>89287999765</v>
      </c>
    </row>
    <row r="25" spans="1:10" ht="18.75">
      <c r="A25" s="14">
        <v>13</v>
      </c>
      <c r="B25" s="20"/>
      <c r="C25" s="16" t="s">
        <v>30</v>
      </c>
      <c r="D25" s="16"/>
      <c r="E25" s="16"/>
      <c r="F25" s="16"/>
      <c r="G25" s="16"/>
      <c r="H25" s="17"/>
      <c r="I25" s="18">
        <f>'[1]LRA15_A'!I26</f>
        <v>41848615000</v>
      </c>
      <c r="J25" s="19">
        <v>39955115000</v>
      </c>
    </row>
    <row r="26" spans="1:10" ht="18.75">
      <c r="A26" s="14">
        <v>14</v>
      </c>
      <c r="B26" s="20"/>
      <c r="C26" s="16" t="s">
        <v>31</v>
      </c>
      <c r="D26" s="16"/>
      <c r="E26" s="16"/>
      <c r="F26" s="16"/>
      <c r="G26" s="16"/>
      <c r="H26" s="17"/>
      <c r="I26" s="18">
        <f>'[1]LRA15_A'!I28</f>
        <v>9068450660</v>
      </c>
      <c r="J26" s="19">
        <v>2128372410</v>
      </c>
    </row>
    <row r="27" spans="1:10" ht="18.75" hidden="1">
      <c r="A27" s="14">
        <v>15</v>
      </c>
      <c r="B27" s="20"/>
      <c r="C27" s="16" t="s">
        <v>32</v>
      </c>
      <c r="D27" s="16"/>
      <c r="E27" s="16"/>
      <c r="F27" s="16"/>
      <c r="G27" s="16"/>
      <c r="H27" s="17"/>
      <c r="I27" s="18">
        <v>0</v>
      </c>
      <c r="J27" s="19"/>
    </row>
    <row r="28" spans="1:14" ht="18.75">
      <c r="A28" s="14">
        <v>15</v>
      </c>
      <c r="B28" s="20"/>
      <c r="C28" s="16"/>
      <c r="D28" s="21" t="s">
        <v>124</v>
      </c>
      <c r="E28" s="16"/>
      <c r="F28" s="16"/>
      <c r="G28" s="16"/>
      <c r="H28" s="17"/>
      <c r="I28" s="28">
        <f>SUM(I15:I27)</f>
        <v>1846092753259</v>
      </c>
      <c r="J28" s="29">
        <f>SUM(J15:J27)</f>
        <v>1569550138840</v>
      </c>
      <c r="N28" s="25"/>
    </row>
    <row r="29" spans="1:14" ht="18.75">
      <c r="A29" s="14">
        <v>16</v>
      </c>
      <c r="B29" s="20"/>
      <c r="C29" s="21" t="s">
        <v>33</v>
      </c>
      <c r="D29" s="16"/>
      <c r="E29" s="16"/>
      <c r="F29" s="16"/>
      <c r="G29" s="16"/>
      <c r="H29" s="17"/>
      <c r="I29" s="18"/>
      <c r="J29" s="19"/>
      <c r="N29" s="25"/>
    </row>
    <row r="30" spans="1:15" ht="18.75">
      <c r="A30" s="14">
        <v>17</v>
      </c>
      <c r="B30" s="20"/>
      <c r="C30" s="16" t="s">
        <v>34</v>
      </c>
      <c r="D30" s="16"/>
      <c r="E30" s="16"/>
      <c r="F30" s="16"/>
      <c r="G30" s="16"/>
      <c r="H30" s="17"/>
      <c r="I30" s="18">
        <f>'[1]LRA15_A'!I33+23738122023-'[1]BELANJA'!AH24-'[1]BELANJA'!AH28</f>
        <v>1027253893610</v>
      </c>
      <c r="J30" s="19">
        <v>938855945040</v>
      </c>
      <c r="N30" s="25">
        <v>1090993511397</v>
      </c>
      <c r="O30" s="26">
        <f>N30-I30</f>
        <v>63739617787</v>
      </c>
    </row>
    <row r="31" spans="1:15" ht="18.75">
      <c r="A31" s="14">
        <v>18</v>
      </c>
      <c r="B31" s="20"/>
      <c r="C31" s="16" t="s">
        <v>35</v>
      </c>
      <c r="D31" s="16"/>
      <c r="E31" s="16"/>
      <c r="F31" s="16"/>
      <c r="G31" s="16"/>
      <c r="H31" s="17"/>
      <c r="I31" s="18">
        <f>'[1]LRA15_A'!I34-23738122023-'[1]BELANJA'!AI24-'[1]BELANJA'!AI28</f>
        <v>261043461304</v>
      </c>
      <c r="J31" s="19">
        <v>254307105882</v>
      </c>
      <c r="N31" s="25">
        <v>304872157323</v>
      </c>
      <c r="O31" s="26">
        <f>N31-I31</f>
        <v>43828696019</v>
      </c>
    </row>
    <row r="32" spans="1:14" ht="18.75">
      <c r="A32" s="14">
        <v>19</v>
      </c>
      <c r="B32" s="20"/>
      <c r="C32" s="16" t="s">
        <v>36</v>
      </c>
      <c r="D32" s="16"/>
      <c r="E32" s="16"/>
      <c r="F32" s="16"/>
      <c r="G32" s="16"/>
      <c r="H32" s="17"/>
      <c r="I32" s="18">
        <f>'[1]LRA15_A'!I35</f>
        <v>71186939</v>
      </c>
      <c r="J32" s="19">
        <v>128043030</v>
      </c>
      <c r="N32" s="30"/>
    </row>
    <row r="33" spans="1:14" ht="18.75">
      <c r="A33" s="14">
        <v>20</v>
      </c>
      <c r="B33" s="20"/>
      <c r="C33" s="16" t="s">
        <v>37</v>
      </c>
      <c r="D33" s="16"/>
      <c r="E33" s="16"/>
      <c r="F33" s="16"/>
      <c r="G33" s="16"/>
      <c r="H33" s="17"/>
      <c r="I33" s="31">
        <f>'[1]LRA15_A'!I36</f>
        <v>111268805501</v>
      </c>
      <c r="J33" s="19">
        <v>73092995400</v>
      </c>
      <c r="N33" s="32"/>
    </row>
    <row r="34" spans="1:15" ht="18.75">
      <c r="A34" s="14">
        <v>21</v>
      </c>
      <c r="B34" s="20"/>
      <c r="C34" s="16" t="s">
        <v>38</v>
      </c>
      <c r="D34" s="16"/>
      <c r="E34" s="16"/>
      <c r="F34" s="16"/>
      <c r="G34" s="16"/>
      <c r="H34" s="17"/>
      <c r="I34" s="31">
        <f>'[1]LRA15_A'!I37</f>
        <v>2712152100</v>
      </c>
      <c r="J34" s="19">
        <v>24088652800</v>
      </c>
      <c r="N34" s="33"/>
      <c r="O34" s="34"/>
    </row>
    <row r="35" spans="1:14" ht="18.75">
      <c r="A35" s="14">
        <v>22</v>
      </c>
      <c r="B35" s="20"/>
      <c r="C35" s="16" t="s">
        <v>39</v>
      </c>
      <c r="D35" s="16"/>
      <c r="E35" s="16"/>
      <c r="F35" s="16"/>
      <c r="G35" s="16"/>
      <c r="H35" s="17"/>
      <c r="I35" s="31"/>
      <c r="J35" s="19">
        <v>83239932387</v>
      </c>
      <c r="N35" s="33"/>
    </row>
    <row r="36" spans="1:14" ht="18.75">
      <c r="A36" s="14">
        <v>23</v>
      </c>
      <c r="B36" s="20"/>
      <c r="C36" s="16" t="s">
        <v>40</v>
      </c>
      <c r="D36" s="16"/>
      <c r="E36" s="16"/>
      <c r="F36" s="16"/>
      <c r="G36" s="16"/>
      <c r="H36" s="17"/>
      <c r="I36" s="31">
        <f>'[1]LRA15_A'!I46</f>
        <v>293500000</v>
      </c>
      <c r="J36" s="19">
        <v>403800000</v>
      </c>
      <c r="N36" s="35"/>
    </row>
    <row r="37" spans="1:17" ht="18.75">
      <c r="A37" s="14">
        <v>24</v>
      </c>
      <c r="B37" s="20"/>
      <c r="C37" s="16" t="s">
        <v>41</v>
      </c>
      <c r="D37" s="16"/>
      <c r="E37" s="16"/>
      <c r="F37" s="16"/>
      <c r="G37" s="16"/>
      <c r="H37" s="17"/>
      <c r="I37" s="31">
        <f>'[1]LRA15_A'!I49</f>
        <v>3684035643</v>
      </c>
      <c r="J37" s="19"/>
      <c r="Q37" s="35">
        <v>23738122023</v>
      </c>
    </row>
    <row r="38" spans="1:14" ht="18.75">
      <c r="A38" s="14">
        <v>25</v>
      </c>
      <c r="B38" s="20"/>
      <c r="C38" s="16" t="s">
        <v>42</v>
      </c>
      <c r="D38" s="16"/>
      <c r="E38" s="16"/>
      <c r="F38" s="16"/>
      <c r="G38" s="16"/>
      <c r="H38" s="17"/>
      <c r="I38" s="31">
        <f>'[1]LRA15_A'!I51</f>
        <v>176221842000</v>
      </c>
      <c r="J38" s="19"/>
      <c r="N38" s="35"/>
    </row>
    <row r="39" spans="1:14" ht="18.75">
      <c r="A39" s="14">
        <v>26</v>
      </c>
      <c r="B39" s="20"/>
      <c r="C39" s="16" t="s">
        <v>43</v>
      </c>
      <c r="D39" s="16"/>
      <c r="E39" s="16"/>
      <c r="F39" s="16"/>
      <c r="G39" s="16"/>
      <c r="H39" s="17"/>
      <c r="I39" s="31">
        <f>'[1]LRA15_A'!I52</f>
        <v>684567999</v>
      </c>
      <c r="J39" s="19"/>
      <c r="N39" s="35"/>
    </row>
    <row r="40" spans="1:15" ht="18.75">
      <c r="A40" s="14">
        <v>27</v>
      </c>
      <c r="B40" s="20"/>
      <c r="C40" s="16"/>
      <c r="D40" s="21" t="s">
        <v>125</v>
      </c>
      <c r="E40" s="16"/>
      <c r="F40" s="16"/>
      <c r="G40" s="16"/>
      <c r="H40" s="17"/>
      <c r="I40" s="36">
        <f>SUM(I30:I39)</f>
        <v>1583233445096</v>
      </c>
      <c r="J40" s="37">
        <f>SUM(J30:J39)</f>
        <v>1374116474539</v>
      </c>
      <c r="N40" s="35"/>
      <c r="O40" s="34"/>
    </row>
    <row r="41" spans="1:15" ht="29.25" customHeight="1" thickBot="1">
      <c r="A41" s="14">
        <v>28</v>
      </c>
      <c r="B41" s="20"/>
      <c r="C41" s="16"/>
      <c r="D41" s="16"/>
      <c r="E41" s="115" t="s">
        <v>126</v>
      </c>
      <c r="F41" s="125"/>
      <c r="G41" s="126"/>
      <c r="H41" s="38"/>
      <c r="I41" s="39">
        <f>I28-I40</f>
        <v>262859308163</v>
      </c>
      <c r="J41" s="40">
        <f>J28-J40</f>
        <v>195433664301</v>
      </c>
      <c r="N41" s="41"/>
      <c r="O41" s="34"/>
    </row>
    <row r="42" spans="1:14" ht="22.5" customHeight="1">
      <c r="A42" s="14">
        <v>29</v>
      </c>
      <c r="B42" s="15" t="s">
        <v>44</v>
      </c>
      <c r="C42" s="16"/>
      <c r="D42" s="16"/>
      <c r="E42" s="16"/>
      <c r="F42" s="16"/>
      <c r="G42" s="16"/>
      <c r="H42" s="17" t="s">
        <v>45</v>
      </c>
      <c r="I42" s="18"/>
      <c r="J42" s="19"/>
      <c r="N42" s="42"/>
    </row>
    <row r="43" spans="1:14" ht="21.75" customHeight="1">
      <c r="A43" s="14">
        <v>30</v>
      </c>
      <c r="B43" s="20"/>
      <c r="C43" s="21" t="s">
        <v>11</v>
      </c>
      <c r="D43" s="16"/>
      <c r="E43" s="16"/>
      <c r="F43" s="16"/>
      <c r="G43" s="16"/>
      <c r="H43" s="17"/>
      <c r="I43" s="18"/>
      <c r="J43" s="19"/>
      <c r="N43" s="43"/>
    </row>
    <row r="44" spans="1:10" ht="21.75" customHeight="1">
      <c r="A44" s="14">
        <v>31</v>
      </c>
      <c r="B44" s="20"/>
      <c r="C44" s="16" t="s">
        <v>46</v>
      </c>
      <c r="D44" s="16"/>
      <c r="E44" s="16"/>
      <c r="F44" s="16"/>
      <c r="G44" s="16"/>
      <c r="H44" s="17"/>
      <c r="I44" s="18">
        <f>'[1]PENDAPATAN'!C36</f>
        <v>0</v>
      </c>
      <c r="J44" s="19">
        <v>22100000</v>
      </c>
    </row>
    <row r="45" spans="1:14" ht="21.75" customHeight="1">
      <c r="A45" s="14">
        <v>32</v>
      </c>
      <c r="B45" s="20"/>
      <c r="C45" s="16" t="s">
        <v>47</v>
      </c>
      <c r="D45" s="16"/>
      <c r="E45" s="16"/>
      <c r="F45" s="16"/>
      <c r="G45" s="16"/>
      <c r="H45" s="17"/>
      <c r="I45" s="18">
        <f>'[1]PENDAPATAN'!C37</f>
        <v>276800000</v>
      </c>
      <c r="J45" s="19">
        <v>0</v>
      </c>
      <c r="N45" s="25"/>
    </row>
    <row r="46" spans="1:14" ht="18.75">
      <c r="A46" s="14">
        <v>33</v>
      </c>
      <c r="B46" s="20"/>
      <c r="C46" s="16" t="s">
        <v>48</v>
      </c>
      <c r="D46" s="16"/>
      <c r="E46" s="16"/>
      <c r="F46" s="16"/>
      <c r="G46" s="16"/>
      <c r="H46" s="17"/>
      <c r="I46" s="18">
        <f>'[1]PENDAPATAN'!C38</f>
        <v>120300000</v>
      </c>
      <c r="J46" s="19">
        <v>176900000</v>
      </c>
      <c r="N46" s="44"/>
    </row>
    <row r="47" spans="1:14" ht="18.75">
      <c r="A47" s="14">
        <v>34</v>
      </c>
      <c r="B47" s="20"/>
      <c r="C47" s="16" t="s">
        <v>49</v>
      </c>
      <c r="D47" s="16"/>
      <c r="E47" s="16"/>
      <c r="F47" s="16"/>
      <c r="G47" s="16"/>
      <c r="H47" s="17"/>
      <c r="I47" s="18">
        <f>'[1]PENDAPATAN'!C39</f>
        <v>900200000</v>
      </c>
      <c r="J47" s="45">
        <v>189000000</v>
      </c>
      <c r="N47" s="25"/>
    </row>
    <row r="48" spans="1:14" ht="18.75">
      <c r="A48" s="14">
        <v>35</v>
      </c>
      <c r="B48" s="20"/>
      <c r="C48" s="16" t="s">
        <v>50</v>
      </c>
      <c r="D48" s="16"/>
      <c r="E48" s="16"/>
      <c r="F48" s="16"/>
      <c r="G48" s="16"/>
      <c r="H48" s="17"/>
      <c r="I48" s="18">
        <f>'[1]PENDAPATAN'!C40</f>
        <v>115133400</v>
      </c>
      <c r="J48" s="18">
        <v>120346750</v>
      </c>
      <c r="N48" s="46"/>
    </row>
    <row r="49" spans="1:10" ht="18" customHeight="1">
      <c r="A49" s="14">
        <v>36</v>
      </c>
      <c r="B49" s="20"/>
      <c r="C49" s="16" t="s">
        <v>51</v>
      </c>
      <c r="D49" s="16"/>
      <c r="E49" s="16"/>
      <c r="F49" s="16"/>
      <c r="G49" s="16"/>
      <c r="H49" s="17"/>
      <c r="I49" s="18">
        <f>'[1]PENDAPATAN'!C41</f>
        <v>3000000</v>
      </c>
      <c r="J49" s="19">
        <v>80850000</v>
      </c>
    </row>
    <row r="50" spans="1:10" ht="18" customHeight="1">
      <c r="A50" s="47">
        <v>37</v>
      </c>
      <c r="B50" s="48"/>
      <c r="C50" s="49"/>
      <c r="D50" s="50" t="s">
        <v>127</v>
      </c>
      <c r="E50" s="49"/>
      <c r="F50" s="49"/>
      <c r="G50" s="49"/>
      <c r="H50" s="17"/>
      <c r="I50" s="51">
        <f>SUM(I44:I49)</f>
        <v>1415433400</v>
      </c>
      <c r="J50" s="51">
        <f>SUM(J44:J49)</f>
        <v>589196750</v>
      </c>
    </row>
    <row r="51" spans="1:10" ht="33.75" customHeight="1">
      <c r="A51" s="47">
        <v>38</v>
      </c>
      <c r="B51" s="20"/>
      <c r="C51" s="21" t="s">
        <v>33</v>
      </c>
      <c r="D51" s="16"/>
      <c r="E51" s="16"/>
      <c r="F51" s="16"/>
      <c r="G51" s="16"/>
      <c r="H51" s="17"/>
      <c r="I51" s="18"/>
      <c r="J51" s="19"/>
    </row>
    <row r="52" spans="1:15" ht="18.75">
      <c r="A52" s="47">
        <v>39</v>
      </c>
      <c r="B52" s="20"/>
      <c r="C52" s="16" t="s">
        <v>52</v>
      </c>
      <c r="D52" s="16"/>
      <c r="E52" s="16"/>
      <c r="F52" s="16"/>
      <c r="G52" s="16"/>
      <c r="H52" s="17"/>
      <c r="I52" s="18">
        <f>'[1]LRA15_A'!I40</f>
        <v>714200000</v>
      </c>
      <c r="J52" s="19">
        <v>617976800</v>
      </c>
      <c r="N52" s="30"/>
      <c r="O52" s="26"/>
    </row>
    <row r="53" spans="1:15" ht="18.75">
      <c r="A53" s="47">
        <v>40</v>
      </c>
      <c r="B53" s="20"/>
      <c r="C53" s="16" t="s">
        <v>53</v>
      </c>
      <c r="D53" s="16"/>
      <c r="E53" s="16"/>
      <c r="F53" s="16"/>
      <c r="G53" s="16"/>
      <c r="H53" s="17"/>
      <c r="I53" s="18">
        <f>'[1]LRA15_A'!I41-'[1]BELANJA'!AO24-'[1]BELANJA'!AO28</f>
        <v>40498120019</v>
      </c>
      <c r="J53" s="19">
        <v>33854545267</v>
      </c>
      <c r="N53" s="30">
        <v>47082570184</v>
      </c>
      <c r="O53" s="26">
        <f>N53-I53</f>
        <v>6584450165</v>
      </c>
    </row>
    <row r="54" spans="1:15" ht="18.75">
      <c r="A54" s="47">
        <v>41</v>
      </c>
      <c r="B54" s="20"/>
      <c r="C54" s="16" t="s">
        <v>54</v>
      </c>
      <c r="D54" s="16"/>
      <c r="E54" s="16"/>
      <c r="F54" s="16"/>
      <c r="G54" s="16"/>
      <c r="H54" s="17"/>
      <c r="I54" s="18">
        <f>'[1]LRA15_A'!I42-'[1]BELANJA'!AP24-'[1]BELANJA'!AP28</f>
        <v>53477387835</v>
      </c>
      <c r="J54" s="19">
        <v>53470647929</v>
      </c>
      <c r="N54" s="30">
        <v>54633025274</v>
      </c>
      <c r="O54" s="26">
        <f>N54-I54</f>
        <v>1155637439</v>
      </c>
    </row>
    <row r="55" spans="1:15" ht="18.75">
      <c r="A55" s="47">
        <v>42</v>
      </c>
      <c r="B55" s="20"/>
      <c r="C55" s="16" t="s">
        <v>55</v>
      </c>
      <c r="D55" s="16"/>
      <c r="E55" s="16"/>
      <c r="F55" s="16"/>
      <c r="G55" s="16"/>
      <c r="H55" s="17"/>
      <c r="I55" s="18">
        <f>'[1]LRA15_A'!I43-'[1]BELANJA'!AQ24-'[1]BELANJA'!AQ28</f>
        <v>162916674430</v>
      </c>
      <c r="J55" s="19">
        <v>72595924450</v>
      </c>
      <c r="N55" s="30">
        <v>162916674430</v>
      </c>
      <c r="O55" s="26">
        <f>N55-I55</f>
        <v>0</v>
      </c>
    </row>
    <row r="56" spans="1:15" ht="18.75">
      <c r="A56" s="47">
        <v>43</v>
      </c>
      <c r="B56" s="20"/>
      <c r="C56" s="16" t="s">
        <v>56</v>
      </c>
      <c r="D56" s="16"/>
      <c r="E56" s="16"/>
      <c r="F56" s="16"/>
      <c r="G56" s="16"/>
      <c r="H56" s="17"/>
      <c r="I56" s="52">
        <f>'[1]LRA15_A'!I44-'[1]BELANJA'!AR24-'[1]BELANJA'!AR28</f>
        <v>2415719275</v>
      </c>
      <c r="J56" s="53">
        <v>3231264499</v>
      </c>
      <c r="N56" s="30">
        <v>2420509275</v>
      </c>
      <c r="O56" s="26">
        <f>N56-I56</f>
        <v>4790000</v>
      </c>
    </row>
    <row r="57" spans="1:14" ht="18.75">
      <c r="A57" s="47">
        <v>44</v>
      </c>
      <c r="B57" s="20"/>
      <c r="C57" s="16"/>
      <c r="D57" s="21" t="s">
        <v>57</v>
      </c>
      <c r="E57" s="16"/>
      <c r="F57" s="16"/>
      <c r="G57" s="16"/>
      <c r="H57" s="17"/>
      <c r="I57" s="54">
        <f>SUM(I52:I56)</f>
        <v>260022101559</v>
      </c>
      <c r="J57" s="55">
        <f>SUM(J52:J56)</f>
        <v>163770358945</v>
      </c>
      <c r="N57" s="56"/>
    </row>
    <row r="58" spans="1:15" ht="30" customHeight="1">
      <c r="A58" s="47">
        <v>45</v>
      </c>
      <c r="B58" s="57"/>
      <c r="C58" s="58"/>
      <c r="D58" s="58"/>
      <c r="E58" s="127" t="s">
        <v>58</v>
      </c>
      <c r="F58" s="127"/>
      <c r="G58" s="128"/>
      <c r="H58" s="59"/>
      <c r="I58" s="67">
        <f>I50-I57</f>
        <v>-258606668159</v>
      </c>
      <c r="J58" s="68">
        <f>J50-J57</f>
        <v>-163181162195</v>
      </c>
      <c r="N58" s="25"/>
      <c r="O58" s="26">
        <f>SUM(O30:O57)</f>
        <v>115313191410</v>
      </c>
    </row>
    <row r="59" spans="1:15" ht="30" customHeight="1">
      <c r="A59" s="47"/>
      <c r="B59" s="23"/>
      <c r="C59" s="131"/>
      <c r="D59" s="131"/>
      <c r="E59" s="104"/>
      <c r="F59" s="104"/>
      <c r="G59" s="104"/>
      <c r="H59" s="38"/>
      <c r="I59" s="132"/>
      <c r="J59" s="79"/>
      <c r="N59" s="25"/>
      <c r="O59" s="26"/>
    </row>
    <row r="60" spans="1:15" ht="28.5" customHeight="1">
      <c r="A60" s="47">
        <v>46</v>
      </c>
      <c r="B60" s="60" t="s">
        <v>59</v>
      </c>
      <c r="C60" s="61"/>
      <c r="D60" s="61"/>
      <c r="E60" s="61"/>
      <c r="F60" s="61"/>
      <c r="G60" s="61"/>
      <c r="H60" s="62" t="s">
        <v>60</v>
      </c>
      <c r="I60" s="63"/>
      <c r="J60" s="19"/>
      <c r="O60" s="26">
        <f>O18-O58</f>
        <v>3581746734</v>
      </c>
    </row>
    <row r="61" spans="1:10" ht="18.75">
      <c r="A61" s="47">
        <v>47</v>
      </c>
      <c r="B61" s="15" t="s">
        <v>11</v>
      </c>
      <c r="C61" s="21"/>
      <c r="D61" s="16"/>
      <c r="E61" s="16"/>
      <c r="F61" s="16"/>
      <c r="G61" s="16"/>
      <c r="H61" s="17"/>
      <c r="I61" s="18"/>
      <c r="J61" s="19"/>
    </row>
    <row r="62" spans="1:10" ht="18.75">
      <c r="A62" s="14" t="s">
        <v>61</v>
      </c>
      <c r="B62" s="20"/>
      <c r="C62" s="16" t="s">
        <v>62</v>
      </c>
      <c r="D62" s="16"/>
      <c r="E62" s="16"/>
      <c r="F62" s="16"/>
      <c r="G62" s="16"/>
      <c r="H62" s="17"/>
      <c r="I62" s="18">
        <f>'[1]LRA15_A'!I57</f>
        <v>16000000000</v>
      </c>
      <c r="J62" s="19">
        <v>0</v>
      </c>
    </row>
    <row r="63" spans="1:10" ht="30.75" customHeight="1">
      <c r="A63" s="22" t="s">
        <v>63</v>
      </c>
      <c r="B63" s="23"/>
      <c r="C63" s="123" t="s">
        <v>64</v>
      </c>
      <c r="D63" s="123"/>
      <c r="E63" s="123"/>
      <c r="F63" s="123"/>
      <c r="G63" s="124"/>
      <c r="H63" s="17"/>
      <c r="I63" s="64">
        <f>'[1]LRA15_A'!I58</f>
        <v>4734000000</v>
      </c>
      <c r="J63" s="65">
        <v>4733000000</v>
      </c>
    </row>
    <row r="64" spans="1:14" ht="18.75">
      <c r="A64" s="14" t="s">
        <v>65</v>
      </c>
      <c r="B64" s="20"/>
      <c r="C64" s="16"/>
      <c r="D64" s="66" t="s">
        <v>66</v>
      </c>
      <c r="E64" s="66"/>
      <c r="F64" s="66"/>
      <c r="G64" s="66"/>
      <c r="H64" s="17"/>
      <c r="I64" s="67">
        <f>SUM(I62:I63)</f>
        <v>20734000000</v>
      </c>
      <c r="J64" s="68">
        <f>SUM(J62:J63)</f>
        <v>4733000000</v>
      </c>
      <c r="N64" s="69"/>
    </row>
    <row r="65" spans="1:14" ht="18.75">
      <c r="A65" s="14" t="s">
        <v>67</v>
      </c>
      <c r="B65" s="15" t="s">
        <v>33</v>
      </c>
      <c r="C65" s="16"/>
      <c r="D65" s="16"/>
      <c r="E65" s="16"/>
      <c r="F65" s="16"/>
      <c r="G65" s="16"/>
      <c r="H65" s="17"/>
      <c r="I65" s="18"/>
      <c r="J65" s="19"/>
      <c r="N65" s="70"/>
    </row>
    <row r="66" spans="1:14" ht="18.75">
      <c r="A66" s="14" t="s">
        <v>68</v>
      </c>
      <c r="B66" s="20"/>
      <c r="C66" s="16" t="s">
        <v>69</v>
      </c>
      <c r="D66" s="16"/>
      <c r="E66" s="16"/>
      <c r="F66" s="16"/>
      <c r="G66" s="16"/>
      <c r="H66" s="17"/>
      <c r="I66" s="18">
        <f>'[1]LRA15_A'!I61</f>
        <v>0</v>
      </c>
      <c r="J66" s="19">
        <f>'[2]LRA15_Unaudited'!K56</f>
        <v>4000000000</v>
      </c>
      <c r="N66" s="69"/>
    </row>
    <row r="67" spans="1:14" ht="18.75">
      <c r="A67" s="14" t="s">
        <v>70</v>
      </c>
      <c r="B67" s="20"/>
      <c r="C67" s="16" t="s">
        <v>71</v>
      </c>
      <c r="D67" s="16"/>
      <c r="E67" s="16"/>
      <c r="F67" s="16"/>
      <c r="G67" s="16"/>
      <c r="H67" s="17"/>
      <c r="I67" s="18">
        <f>'[1]LRA15_A'!I62</f>
        <v>14560000000</v>
      </c>
      <c r="J67" s="19">
        <v>10150000000</v>
      </c>
      <c r="N67" s="69"/>
    </row>
    <row r="68" spans="1:10" ht="18.75">
      <c r="A68" s="14" t="s">
        <v>72</v>
      </c>
      <c r="B68" s="20"/>
      <c r="C68" s="16" t="s">
        <v>73</v>
      </c>
      <c r="D68" s="16"/>
      <c r="E68" s="16"/>
      <c r="F68" s="16"/>
      <c r="G68" s="16"/>
      <c r="H68" s="17"/>
      <c r="I68" s="18">
        <f>'[1]LRA15_A'!I63</f>
        <v>477253102</v>
      </c>
      <c r="J68" s="19">
        <v>477253102</v>
      </c>
    </row>
    <row r="69" spans="1:10" ht="19.5" customHeight="1">
      <c r="A69" s="14" t="s">
        <v>74</v>
      </c>
      <c r="B69" s="20"/>
      <c r="C69" s="16" t="s">
        <v>75</v>
      </c>
      <c r="D69" s="16"/>
      <c r="E69" s="16"/>
      <c r="F69" s="16"/>
      <c r="G69" s="16"/>
      <c r="H69" s="17"/>
      <c r="I69" s="18">
        <f>'[1]LRA15_A'!I64</f>
        <v>3825000000</v>
      </c>
      <c r="J69" s="19">
        <v>4000000000</v>
      </c>
    </row>
    <row r="70" spans="1:10" ht="18" customHeight="1">
      <c r="A70" s="14" t="s">
        <v>76</v>
      </c>
      <c r="B70" s="20"/>
      <c r="C70" s="16"/>
      <c r="D70" s="66" t="s">
        <v>77</v>
      </c>
      <c r="E70" s="66"/>
      <c r="F70" s="66"/>
      <c r="G70" s="16"/>
      <c r="H70" s="17"/>
      <c r="I70" s="67">
        <f>SUM(I66:I69)</f>
        <v>18862253102</v>
      </c>
      <c r="J70" s="68">
        <f>SUM(J66:J69)</f>
        <v>18627253102</v>
      </c>
    </row>
    <row r="71" spans="1:10" ht="31.5" customHeight="1" thickBot="1">
      <c r="A71" s="14" t="s">
        <v>78</v>
      </c>
      <c r="B71" s="20"/>
      <c r="C71" s="16"/>
      <c r="D71" s="16"/>
      <c r="E71" s="129" t="s">
        <v>128</v>
      </c>
      <c r="F71" s="129"/>
      <c r="G71" s="130"/>
      <c r="H71" s="38"/>
      <c r="I71" s="39">
        <f>I64-I70</f>
        <v>1871746898</v>
      </c>
      <c r="J71" s="40">
        <f>J64-J70</f>
        <v>-13894253102</v>
      </c>
    </row>
    <row r="72" spans="1:10" ht="37.5" customHeight="1">
      <c r="A72" s="14" t="s">
        <v>79</v>
      </c>
      <c r="B72" s="15" t="s">
        <v>80</v>
      </c>
      <c r="C72" s="16"/>
      <c r="D72" s="16"/>
      <c r="E72" s="16"/>
      <c r="F72" s="16"/>
      <c r="G72" s="16"/>
      <c r="H72" s="17" t="s">
        <v>81</v>
      </c>
      <c r="I72" s="71"/>
      <c r="J72" s="19"/>
    </row>
    <row r="73" spans="1:14" ht="18.75">
      <c r="A73" s="14" t="s">
        <v>82</v>
      </c>
      <c r="B73" s="15" t="s">
        <v>11</v>
      </c>
      <c r="C73" s="21"/>
      <c r="D73" s="16"/>
      <c r="E73" s="16"/>
      <c r="F73" s="16"/>
      <c r="G73" s="16"/>
      <c r="H73" s="17"/>
      <c r="I73" s="18"/>
      <c r="J73" s="19"/>
      <c r="N73" s="72">
        <v>123257269</v>
      </c>
    </row>
    <row r="74" spans="1:14" ht="18.75">
      <c r="A74" s="14" t="s">
        <v>83</v>
      </c>
      <c r="B74" s="15"/>
      <c r="C74" s="16" t="s">
        <v>84</v>
      </c>
      <c r="D74" s="16"/>
      <c r="E74" s="16"/>
      <c r="F74" s="16"/>
      <c r="G74" s="16"/>
      <c r="H74" s="17"/>
      <c r="I74" s="18">
        <f>13440000</f>
        <v>13440000</v>
      </c>
      <c r="J74" s="19">
        <v>0</v>
      </c>
      <c r="N74" s="72"/>
    </row>
    <row r="75" spans="1:15" ht="18.75">
      <c r="A75" s="14" t="s">
        <v>85</v>
      </c>
      <c r="B75" s="20"/>
      <c r="C75" s="16" t="s">
        <v>86</v>
      </c>
      <c r="D75" s="16"/>
      <c r="E75" s="16"/>
      <c r="F75" s="16"/>
      <c r="G75" s="16"/>
      <c r="H75" s="17"/>
      <c r="I75" s="18">
        <v>82990141185</v>
      </c>
      <c r="J75" s="18">
        <v>76659331620</v>
      </c>
      <c r="N75" s="44">
        <f>82990141185-I75</f>
        <v>0</v>
      </c>
      <c r="O75" s="72">
        <v>82990141185</v>
      </c>
    </row>
    <row r="76" spans="1:15" ht="18.75">
      <c r="A76" s="14" t="s">
        <v>87</v>
      </c>
      <c r="B76" s="20"/>
      <c r="C76" s="16"/>
      <c r="D76" s="21" t="s">
        <v>88</v>
      </c>
      <c r="E76" s="16"/>
      <c r="F76" s="16"/>
      <c r="G76" s="16"/>
      <c r="H76" s="17"/>
      <c r="I76" s="73">
        <f>SUM(I74:I75)</f>
        <v>83003581185</v>
      </c>
      <c r="J76" s="74">
        <f>SUM(J74:J75)</f>
        <v>76659331620</v>
      </c>
      <c r="N76" s="42">
        <f>N75-N79</f>
        <v>0</v>
      </c>
      <c r="O76" s="26">
        <f>I75-O75</f>
        <v>0</v>
      </c>
    </row>
    <row r="77" spans="1:14" ht="28.5" customHeight="1">
      <c r="A77" s="14" t="s">
        <v>89</v>
      </c>
      <c r="B77" s="15" t="s">
        <v>33</v>
      </c>
      <c r="C77" s="16"/>
      <c r="D77" s="16"/>
      <c r="E77" s="16"/>
      <c r="F77" s="16"/>
      <c r="G77" s="16"/>
      <c r="H77" s="17"/>
      <c r="I77" s="18"/>
      <c r="J77" s="19"/>
      <c r="N77" s="42"/>
    </row>
    <row r="78" spans="1:15" ht="18.75">
      <c r="A78" s="14" t="s">
        <v>90</v>
      </c>
      <c r="B78" s="15"/>
      <c r="C78" s="16" t="s">
        <v>91</v>
      </c>
      <c r="D78" s="16"/>
      <c r="E78" s="16"/>
      <c r="F78" s="16"/>
      <c r="G78" s="16"/>
      <c r="H78" s="17"/>
      <c r="I78" s="18">
        <f>0+598362</f>
        <v>598362</v>
      </c>
      <c r="J78" s="19">
        <v>13440000</v>
      </c>
      <c r="N78" s="42"/>
      <c r="O78" s="26">
        <f>O32-O80</f>
        <v>-5527659550.639999</v>
      </c>
    </row>
    <row r="79" spans="1:15" ht="18.75">
      <c r="A79" s="14" t="s">
        <v>92</v>
      </c>
      <c r="B79" s="20"/>
      <c r="C79" s="16" t="s">
        <v>93</v>
      </c>
      <c r="D79" s="16"/>
      <c r="E79" s="16"/>
      <c r="F79" s="16"/>
      <c r="G79" s="16"/>
      <c r="H79" s="17"/>
      <c r="I79" s="18">
        <v>82990141185</v>
      </c>
      <c r="J79" s="18">
        <v>76659331620</v>
      </c>
      <c r="N79" s="72">
        <f>82990141185-I79</f>
        <v>0</v>
      </c>
      <c r="O79" s="72">
        <f>77462481634.36</f>
        <v>77462481634.36</v>
      </c>
    </row>
    <row r="80" spans="1:15" ht="18" customHeight="1">
      <c r="A80" s="14" t="s">
        <v>94</v>
      </c>
      <c r="B80" s="48"/>
      <c r="C80" s="49"/>
      <c r="D80" s="50" t="s">
        <v>95</v>
      </c>
      <c r="E80" s="49"/>
      <c r="F80" s="49"/>
      <c r="G80" s="49"/>
      <c r="H80" s="17"/>
      <c r="I80" s="67">
        <f>SUM(I78:I79)</f>
        <v>82990739547</v>
      </c>
      <c r="J80" s="68">
        <f>SUM(J78:J79)</f>
        <v>76672771620</v>
      </c>
      <c r="N80" s="25">
        <f>I75-I79</f>
        <v>0</v>
      </c>
      <c r="O80" s="26">
        <f>O75-O79</f>
        <v>5527659550.639999</v>
      </c>
    </row>
    <row r="81" spans="1:10" ht="35.25" customHeight="1" thickBot="1">
      <c r="A81" s="14" t="s">
        <v>96</v>
      </c>
      <c r="B81" s="20"/>
      <c r="C81" s="16"/>
      <c r="D81" s="16"/>
      <c r="E81" s="115" t="s">
        <v>97</v>
      </c>
      <c r="F81" s="115"/>
      <c r="G81" s="116"/>
      <c r="H81" s="38"/>
      <c r="I81" s="39">
        <f>I76-I80</f>
        <v>12841638</v>
      </c>
      <c r="J81" s="40">
        <f>J76-J80</f>
        <v>-13440000</v>
      </c>
    </row>
    <row r="82" spans="1:10" ht="18.75">
      <c r="A82" s="14" t="s">
        <v>98</v>
      </c>
      <c r="B82" s="20"/>
      <c r="C82" s="16"/>
      <c r="D82" s="16"/>
      <c r="E82" s="16"/>
      <c r="F82" s="21" t="s">
        <v>99</v>
      </c>
      <c r="G82" s="16"/>
      <c r="H82" s="17"/>
      <c r="I82" s="75">
        <f>I41+I58+I71+I81</f>
        <v>6137228540</v>
      </c>
      <c r="J82" s="75">
        <f>J41+J58+J71+J81</f>
        <v>18344809004</v>
      </c>
    </row>
    <row r="83" spans="1:10" ht="18.75">
      <c r="A83" s="14" t="s">
        <v>100</v>
      </c>
      <c r="B83" s="20"/>
      <c r="C83" s="16"/>
      <c r="D83" s="16"/>
      <c r="E83" s="16"/>
      <c r="F83" s="21" t="s">
        <v>101</v>
      </c>
      <c r="G83" s="16"/>
      <c r="H83" s="17"/>
      <c r="I83" s="75">
        <f>J84</f>
        <v>202174238581</v>
      </c>
      <c r="J83" s="75">
        <v>183829429577</v>
      </c>
    </row>
    <row r="84" spans="1:14" ht="18.75">
      <c r="A84" s="14" t="s">
        <v>102</v>
      </c>
      <c r="B84" s="20"/>
      <c r="C84" s="16"/>
      <c r="D84" s="16"/>
      <c r="E84" s="16"/>
      <c r="F84" s="21" t="s">
        <v>103</v>
      </c>
      <c r="G84" s="16"/>
      <c r="H84" s="17"/>
      <c r="I84" s="75">
        <f>SUM(I82:I83)</f>
        <v>208311467121</v>
      </c>
      <c r="J84" s="76">
        <f>SUM(J82:J83)</f>
        <v>202174238581</v>
      </c>
      <c r="N84" s="27">
        <f>I84-208311467121</f>
        <v>0</v>
      </c>
    </row>
    <row r="85" spans="1:14" ht="18.75">
      <c r="A85" s="14" t="s">
        <v>104</v>
      </c>
      <c r="B85" s="20"/>
      <c r="C85" s="16"/>
      <c r="D85" s="16"/>
      <c r="E85" s="16"/>
      <c r="F85" s="77" t="s">
        <v>105</v>
      </c>
      <c r="G85" s="16"/>
      <c r="H85" s="17"/>
      <c r="I85" s="75">
        <f>'[1]AKT'!D61</f>
        <v>20366000</v>
      </c>
      <c r="J85" s="76">
        <v>17279000</v>
      </c>
      <c r="N85" s="27"/>
    </row>
    <row r="86" spans="1:14" ht="18.75">
      <c r="A86" s="14" t="s">
        <v>106</v>
      </c>
      <c r="B86" s="20"/>
      <c r="C86" s="16"/>
      <c r="D86" s="16"/>
      <c r="E86" s="16"/>
      <c r="F86" s="77" t="s">
        <v>107</v>
      </c>
      <c r="G86" s="16"/>
      <c r="H86" s="17"/>
      <c r="I86" s="75">
        <f>'[1]AKT'!E61</f>
        <v>16036134</v>
      </c>
      <c r="J86" s="78">
        <v>15108000</v>
      </c>
      <c r="N86" s="25">
        <f>I78+N80</f>
        <v>598362</v>
      </c>
    </row>
    <row r="87" spans="1:14" ht="18.75">
      <c r="A87" s="14" t="s">
        <v>108</v>
      </c>
      <c r="B87" s="20"/>
      <c r="C87" s="16"/>
      <c r="D87" s="16"/>
      <c r="E87" s="16"/>
      <c r="F87" s="77" t="s">
        <v>109</v>
      </c>
      <c r="G87" s="16"/>
      <c r="H87" s="17"/>
      <c r="I87" s="75">
        <f>'[1]PENDAPATAN'!C32+2503963</f>
        <v>18734930186</v>
      </c>
      <c r="J87" s="78">
        <v>27444141748</v>
      </c>
      <c r="N87" s="25">
        <f>18734930186-I87</f>
        <v>0</v>
      </c>
    </row>
    <row r="88" spans="1:10" ht="18.75">
      <c r="A88" s="14" t="s">
        <v>110</v>
      </c>
      <c r="B88" s="20"/>
      <c r="C88" s="16"/>
      <c r="D88" s="16"/>
      <c r="E88" s="16"/>
      <c r="F88" s="77" t="s">
        <v>111</v>
      </c>
      <c r="G88" s="16"/>
      <c r="H88" s="17"/>
      <c r="I88" s="75">
        <f>'[1]PENDAPATAN'!D32</f>
        <v>34409727370</v>
      </c>
      <c r="J88" s="78">
        <v>22129104620</v>
      </c>
    </row>
    <row r="89" spans="1:10" ht="18.75">
      <c r="A89" s="14">
        <v>75</v>
      </c>
      <c r="B89" s="20"/>
      <c r="C89" s="16"/>
      <c r="D89" s="16"/>
      <c r="E89" s="16"/>
      <c r="F89" s="77" t="s">
        <v>112</v>
      </c>
      <c r="G89" s="16"/>
      <c r="H89" s="17"/>
      <c r="I89" s="100">
        <f>'[1]AKT'!F7</f>
        <v>4862510310</v>
      </c>
      <c r="J89" s="78"/>
    </row>
    <row r="90" spans="1:10" ht="17.25" customHeight="1">
      <c r="A90" s="14">
        <v>76</v>
      </c>
      <c r="B90" s="20"/>
      <c r="C90" s="16"/>
      <c r="D90" s="16"/>
      <c r="E90" s="16"/>
      <c r="F90" s="66" t="s">
        <v>113</v>
      </c>
      <c r="G90" s="66"/>
      <c r="H90" s="17"/>
      <c r="I90" s="79">
        <f>SUM(I84:I89)</f>
        <v>266355037121</v>
      </c>
      <c r="J90" s="79">
        <f>SUM(J84:J89)</f>
        <v>251779871949</v>
      </c>
    </row>
    <row r="91" spans="1:10" ht="5.25" customHeight="1" thickBot="1">
      <c r="A91" s="80"/>
      <c r="B91" s="81"/>
      <c r="C91" s="82"/>
      <c r="D91" s="82"/>
      <c r="E91" s="82"/>
      <c r="F91" s="82"/>
      <c r="G91" s="82"/>
      <c r="H91" s="83"/>
      <c r="I91" s="84"/>
      <c r="J91" s="85"/>
    </row>
    <row r="92" spans="9:10" ht="18.75">
      <c r="I92" s="87"/>
      <c r="J92" s="88"/>
    </row>
    <row r="93" spans="9:10" ht="18.75" hidden="1">
      <c r="I93" s="87"/>
      <c r="J93" s="88"/>
    </row>
    <row r="94" spans="9:10" ht="18.75" hidden="1">
      <c r="I94" s="117"/>
      <c r="J94" s="117"/>
    </row>
    <row r="95" spans="9:10" ht="18.75" hidden="1">
      <c r="I95" s="118"/>
      <c r="J95" s="118"/>
    </row>
    <row r="96" ht="22.5" hidden="1">
      <c r="I96" s="89"/>
    </row>
    <row r="97" ht="22.5" hidden="1">
      <c r="I97" s="89"/>
    </row>
    <row r="98" ht="18.75" hidden="1">
      <c r="I98" s="91"/>
    </row>
    <row r="99" spans="9:10" ht="18.75" hidden="1">
      <c r="I99" s="118"/>
      <c r="J99" s="118"/>
    </row>
    <row r="100" spans="1:14" ht="18.75" hidden="1">
      <c r="A100"/>
      <c r="B100" s="1"/>
      <c r="I100" s="92"/>
      <c r="J100" s="101">
        <f>N41+N58</f>
        <v>0</v>
      </c>
      <c r="N100" s="93"/>
    </row>
    <row r="101" ht="18.75" hidden="1">
      <c r="N101" s="42"/>
    </row>
    <row r="102" spans="1:14" s="3" customFormat="1" ht="18.75" hidden="1">
      <c r="A102" s="96"/>
      <c r="B102" s="97"/>
      <c r="C102" s="97"/>
      <c r="D102" s="97"/>
      <c r="E102" s="97"/>
      <c r="F102" s="97"/>
      <c r="G102" s="97"/>
      <c r="H102" s="98"/>
      <c r="I102" s="119" t="s">
        <v>114</v>
      </c>
      <c r="J102" s="119"/>
      <c r="K102" s="97"/>
      <c r="L102" s="97"/>
      <c r="M102" s="97"/>
      <c r="N102" s="27"/>
    </row>
    <row r="103" spans="1:14" s="3" customFormat="1" ht="18.75" hidden="1">
      <c r="A103" s="96"/>
      <c r="B103" s="97"/>
      <c r="C103" s="97"/>
      <c r="D103" s="97"/>
      <c r="E103" s="97"/>
      <c r="F103" s="97"/>
      <c r="G103" s="97"/>
      <c r="H103" s="98"/>
      <c r="I103" s="120" t="str">
        <f>'[2]NRC15_Unaudited'!E78</f>
        <v>BUPATI PEMALANG,</v>
      </c>
      <c r="J103" s="120"/>
      <c r="K103" s="97"/>
      <c r="L103" s="97"/>
      <c r="M103" s="97"/>
      <c r="N103" s="43"/>
    </row>
    <row r="104" spans="1:15" s="97" customFormat="1" ht="18.75" hidden="1">
      <c r="A104" s="96"/>
      <c r="H104" s="98"/>
      <c r="I104" s="102"/>
      <c r="J104" s="103"/>
      <c r="N104" s="42"/>
      <c r="O104" s="3"/>
    </row>
    <row r="105" spans="1:15" s="97" customFormat="1" ht="18.75" hidden="1">
      <c r="A105" s="96"/>
      <c r="H105" s="98"/>
      <c r="I105" s="103"/>
      <c r="J105" s="103"/>
      <c r="N105" s="42"/>
      <c r="O105" s="3"/>
    </row>
    <row r="106" spans="1:15" s="97" customFormat="1" ht="18.75" hidden="1">
      <c r="A106" s="96"/>
      <c r="H106" s="98"/>
      <c r="I106" s="103"/>
      <c r="J106" s="103"/>
      <c r="N106" s="99"/>
      <c r="O106" s="3"/>
    </row>
    <row r="107" spans="1:15" s="97" customFormat="1" ht="18.75" hidden="1">
      <c r="A107" s="96"/>
      <c r="H107" s="98"/>
      <c r="I107" s="103"/>
      <c r="J107" s="103"/>
      <c r="N107" s="42"/>
      <c r="O107" s="3"/>
    </row>
    <row r="108" spans="1:15" s="97" customFormat="1" ht="18.75" hidden="1">
      <c r="A108" s="96"/>
      <c r="H108" s="98"/>
      <c r="I108" s="113" t="str">
        <f>'[2]NRC15_Unaudited'!E84</f>
        <v>H. JUNAEDI, SH, MM</v>
      </c>
      <c r="J108" s="113"/>
      <c r="N108" s="25"/>
      <c r="O108" s="3"/>
    </row>
    <row r="109" spans="1:15" s="97" customFormat="1" ht="18.75" hidden="1">
      <c r="A109" s="96"/>
      <c r="H109" s="98"/>
      <c r="I109" s="94"/>
      <c r="J109" s="90"/>
      <c r="N109" s="25"/>
      <c r="O109" s="3"/>
    </row>
    <row r="110" spans="1:15" s="97" customFormat="1" ht="37.5" customHeight="1" hidden="1">
      <c r="A110" s="114" t="s">
        <v>115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N110" s="3"/>
      <c r="O110" s="3"/>
    </row>
    <row r="111" ht="18.75">
      <c r="N111" s="95">
        <f>I84-N112</f>
        <v>-9494000</v>
      </c>
    </row>
    <row r="112" spans="14:15" ht="18.75">
      <c r="N112" s="43">
        <f>SUM(N113:N117)</f>
        <v>208320961121</v>
      </c>
      <c r="O112" s="2" t="s">
        <v>116</v>
      </c>
    </row>
    <row r="113" spans="14:15" ht="18.75">
      <c r="N113" s="42">
        <v>97320961121</v>
      </c>
      <c r="O113" s="2" t="s">
        <v>117</v>
      </c>
    </row>
    <row r="114" spans="14:15" ht="18.75">
      <c r="N114" s="42">
        <v>111000000000</v>
      </c>
      <c r="O114" s="2" t="s">
        <v>118</v>
      </c>
    </row>
    <row r="115" ht="18.75">
      <c r="N115" s="42"/>
    </row>
    <row r="116" ht="18.75">
      <c r="N116" s="42"/>
    </row>
    <row r="117" ht="18.75">
      <c r="N117" s="42"/>
    </row>
    <row r="118" ht="18.75">
      <c r="N118" s="42"/>
    </row>
    <row r="119" ht="18.75">
      <c r="N119" s="42"/>
    </row>
    <row r="120" ht="18.75">
      <c r="N120" s="42"/>
    </row>
    <row r="121" ht="18.75">
      <c r="N121" s="42"/>
    </row>
    <row r="122" ht="18.75">
      <c r="N122" s="42"/>
    </row>
  </sheetData>
  <sheetProtection/>
  <mergeCells count="17">
    <mergeCell ref="I103:J103"/>
    <mergeCell ref="B12:G12"/>
    <mergeCell ref="C17:G17"/>
    <mergeCell ref="E41:G41"/>
    <mergeCell ref="E58:G58"/>
    <mergeCell ref="C63:G63"/>
    <mergeCell ref="E71:G71"/>
    <mergeCell ref="A8:J8"/>
    <mergeCell ref="A9:J9"/>
    <mergeCell ref="A10:J10"/>
    <mergeCell ref="I108:J108"/>
    <mergeCell ref="A110:J110"/>
    <mergeCell ref="E81:G81"/>
    <mergeCell ref="I94:J94"/>
    <mergeCell ref="I95:J95"/>
    <mergeCell ref="I99:J99"/>
    <mergeCell ref="I102:J102"/>
  </mergeCells>
  <printOptions horizontalCentered="1"/>
  <pageMargins left="0.11811023622047245" right="0.11811023622047245" top="0.5905511811023623" bottom="0.5905511811023623" header="0.31496062992125984" footer="0.1968503937007874"/>
  <pageSetup firstPageNumber="5" useFirstPageNumber="1" horizontalDpi="600" verticalDpi="600" orientation="portrait" paperSize="9" scale="70" r:id="rId1"/>
  <headerFooter alignWithMargins="0">
    <oddFooter>&amp;R&amp;"Monotype Corsiva,Regular"LK Pemkab Pemalang 2015
&amp;"Arial,Regular"&amp;9&amp;P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dppkad</dc:creator>
  <cp:keywords/>
  <dc:description/>
  <cp:lastModifiedBy>dppkad</cp:lastModifiedBy>
  <cp:lastPrinted>2017-01-15T13:57:12Z</cp:lastPrinted>
  <dcterms:created xsi:type="dcterms:W3CDTF">2017-01-13T14:42:33Z</dcterms:created>
  <dcterms:modified xsi:type="dcterms:W3CDTF">2017-01-15T14:44:48Z</dcterms:modified>
  <cp:category/>
  <cp:version/>
  <cp:contentType/>
  <cp:contentStatus/>
</cp:coreProperties>
</file>